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장혁\Desktop\"/>
    </mc:Choice>
  </mc:AlternateContent>
  <bookViews>
    <workbookView xWindow="0" yWindow="0" windowWidth="28800" windowHeight="12450"/>
  </bookViews>
  <sheets>
    <sheet name="엑셀편집" sheetId="1" r:id="rId1"/>
    <sheet name="그림편집" sheetId="2" r:id="rId2"/>
    <sheet name="스마트아트" sheetId="3" r:id="rId3"/>
    <sheet name="핸들채우기" sheetId="5" r:id="rId4"/>
    <sheet name="표 꾸미기" sheetId="6" r:id="rId5"/>
    <sheet name="챠트꾸미기" sheetId="7" r:id="rId6"/>
    <sheet name="함수란" sheetId="9" r:id="rId7"/>
    <sheet name="기본함수" sheetId="8" r:id="rId8"/>
    <sheet name="논리함수" sheetId="10" r:id="rId9"/>
    <sheet name="텍스트함수" sheetId="12" r:id="rId10"/>
    <sheet name="집계함수" sheetId="13" r:id="rId11"/>
    <sheet name="매치함수" sheetId="14" r:id="rId12"/>
  </sheets>
  <calcPr calcId="162913"/>
</workbook>
</file>

<file path=xl/calcChain.xml><?xml version="1.0" encoding="utf-8"?>
<calcChain xmlns="http://schemas.openxmlformats.org/spreadsheetml/2006/main">
  <c r="F17" i="14" l="1"/>
  <c r="E6" i="14"/>
  <c r="E7" i="14"/>
  <c r="E8" i="14"/>
  <c r="E9" i="14"/>
  <c r="E10" i="14"/>
  <c r="E11" i="14"/>
  <c r="E12" i="14"/>
  <c r="E13" i="14"/>
  <c r="E14" i="14"/>
  <c r="E15" i="14"/>
  <c r="E16" i="14"/>
  <c r="E5" i="14"/>
  <c r="K14" i="14"/>
  <c r="L7" i="14"/>
  <c r="L6" i="14"/>
  <c r="L5" i="14"/>
  <c r="O8" i="13"/>
  <c r="O6" i="13"/>
  <c r="G17" i="13"/>
  <c r="F17" i="13"/>
  <c r="E17" i="13"/>
  <c r="H17" i="13" s="1"/>
  <c r="H16" i="13"/>
  <c r="H15" i="13"/>
  <c r="H14" i="13"/>
  <c r="H13" i="13"/>
  <c r="H12" i="13"/>
  <c r="H11" i="13"/>
  <c r="H10" i="13"/>
  <c r="H9" i="13"/>
  <c r="H8" i="13"/>
  <c r="H7" i="13"/>
  <c r="H6" i="13"/>
  <c r="H5" i="13"/>
  <c r="N10" i="12"/>
  <c r="N9" i="12"/>
  <c r="N8" i="12"/>
  <c r="N7" i="12"/>
  <c r="O6" i="12"/>
  <c r="N6" i="12"/>
  <c r="N5" i="12"/>
  <c r="F17" i="12"/>
  <c r="E17" i="12"/>
  <c r="D17" i="12"/>
  <c r="G16" i="12"/>
  <c r="G15" i="12"/>
  <c r="G14" i="12"/>
  <c r="G13" i="12"/>
  <c r="G12" i="12"/>
  <c r="G11" i="12"/>
  <c r="G10" i="12"/>
  <c r="G9" i="12"/>
  <c r="G8" i="12"/>
  <c r="G7" i="12"/>
  <c r="G6" i="12"/>
  <c r="G5" i="12"/>
  <c r="M6" i="10"/>
  <c r="M7" i="10"/>
  <c r="M8" i="10"/>
  <c r="M9" i="10"/>
  <c r="M10" i="10"/>
  <c r="M11" i="10"/>
  <c r="M12" i="10"/>
  <c r="M13" i="10"/>
  <c r="M14" i="10"/>
  <c r="M15" i="10"/>
  <c r="M16" i="10"/>
  <c r="M5" i="10"/>
  <c r="K6" i="10"/>
  <c r="K7" i="10"/>
  <c r="K8" i="10"/>
  <c r="K9" i="10"/>
  <c r="K10" i="10"/>
  <c r="K11" i="10"/>
  <c r="K12" i="10"/>
  <c r="K13" i="10"/>
  <c r="K14" i="10"/>
  <c r="K15" i="10"/>
  <c r="K16" i="10"/>
  <c r="K17" i="10"/>
  <c r="K5" i="10"/>
  <c r="I20" i="8"/>
  <c r="E17" i="10"/>
  <c r="D17" i="10"/>
  <c r="C17" i="10"/>
  <c r="F17" i="10" s="1"/>
  <c r="F16" i="10"/>
  <c r="F15" i="10"/>
  <c r="F14" i="10"/>
  <c r="F13" i="10"/>
  <c r="F12" i="10"/>
  <c r="F11" i="10"/>
  <c r="F10" i="10"/>
  <c r="F9" i="10"/>
  <c r="F8" i="10"/>
  <c r="F7" i="10"/>
  <c r="F6" i="10"/>
  <c r="F5" i="10"/>
  <c r="I15" i="8"/>
  <c r="I14" i="8"/>
  <c r="I12" i="8"/>
  <c r="I8" i="8"/>
  <c r="I6" i="8"/>
  <c r="I5" i="8"/>
  <c r="I4" i="8"/>
  <c r="G13" i="9"/>
  <c r="H13" i="9"/>
  <c r="I13" i="9"/>
  <c r="J13" i="9"/>
  <c r="K13" i="9"/>
  <c r="G14" i="9"/>
  <c r="H14" i="9"/>
  <c r="I14" i="9"/>
  <c r="J14" i="9"/>
  <c r="K14" i="9"/>
  <c r="G15" i="9"/>
  <c r="H15" i="9"/>
  <c r="I15" i="9"/>
  <c r="J15" i="9"/>
  <c r="K15" i="9"/>
  <c r="G16" i="9"/>
  <c r="H16" i="9"/>
  <c r="I16" i="9"/>
  <c r="J16" i="9"/>
  <c r="K16" i="9"/>
  <c r="G17" i="9"/>
  <c r="H17" i="9"/>
  <c r="I17" i="9"/>
  <c r="J17" i="9"/>
  <c r="K17" i="9"/>
  <c r="H12" i="9"/>
  <c r="I12" i="9"/>
  <c r="J12" i="9"/>
  <c r="K12" i="9"/>
  <c r="G12" i="9"/>
  <c r="E13" i="9"/>
  <c r="E14" i="9"/>
  <c r="E15" i="9"/>
  <c r="E16" i="9"/>
  <c r="E17" i="9"/>
  <c r="E12" i="9"/>
  <c r="C13" i="9"/>
  <c r="C14" i="9"/>
  <c r="C15" i="9"/>
  <c r="C16" i="9"/>
  <c r="C17" i="9"/>
  <c r="C12" i="9"/>
  <c r="D8" i="9"/>
  <c r="E8" i="9"/>
  <c r="C8" i="9"/>
  <c r="D17" i="8"/>
  <c r="C17" i="8"/>
  <c r="B17" i="8"/>
  <c r="I9" i="8" s="1"/>
  <c r="E16" i="8"/>
  <c r="E15" i="8"/>
  <c r="E14" i="8"/>
  <c r="E13" i="8"/>
  <c r="E12" i="8"/>
  <c r="E11" i="8"/>
  <c r="E10" i="8"/>
  <c r="E9" i="8"/>
  <c r="E8" i="8"/>
  <c r="E7" i="8"/>
  <c r="E6" i="8"/>
  <c r="E5" i="8"/>
  <c r="D17" i="7"/>
  <c r="C17" i="7"/>
  <c r="B17" i="7"/>
  <c r="E16" i="7"/>
  <c r="E15" i="7"/>
  <c r="E14" i="7"/>
  <c r="E13" i="7"/>
  <c r="E12" i="7"/>
  <c r="E11" i="7"/>
  <c r="E10" i="7"/>
  <c r="E9" i="7"/>
  <c r="E8" i="7"/>
  <c r="E7" i="7"/>
  <c r="E6" i="7"/>
  <c r="E5" i="7"/>
  <c r="F6" i="6"/>
  <c r="F7" i="6"/>
  <c r="F8" i="6"/>
  <c r="F9" i="6"/>
  <c r="F10" i="6"/>
  <c r="F11" i="6"/>
  <c r="F12" i="6"/>
  <c r="F13" i="6"/>
  <c r="F14" i="6"/>
  <c r="F15" i="6"/>
  <c r="F16" i="6"/>
  <c r="F5" i="6"/>
  <c r="D17" i="6"/>
  <c r="E17" i="6"/>
  <c r="C17" i="6"/>
  <c r="F17" i="6" s="1"/>
  <c r="C5" i="5"/>
  <c r="B8" i="5"/>
  <c r="B9" i="5"/>
  <c r="B10" i="5"/>
  <c r="B11" i="5"/>
  <c r="B12" i="5"/>
  <c r="B13" i="5"/>
  <c r="B14" i="5"/>
  <c r="B7" i="5"/>
  <c r="B6" i="5"/>
  <c r="B5" i="5"/>
  <c r="E17" i="7" l="1"/>
  <c r="M17" i="10"/>
  <c r="G17" i="12"/>
  <c r="E17" i="8"/>
  <c r="I17" i="8" s="1"/>
  <c r="I19" i="8" l="1"/>
  <c r="I18" i="8"/>
  <c r="I16" i="8"/>
</calcChain>
</file>

<file path=xl/sharedStrings.xml><?xml version="1.0" encoding="utf-8"?>
<sst xmlns="http://schemas.openxmlformats.org/spreadsheetml/2006/main" count="375" uniqueCount="172">
  <si>
    <t>엑셀에서 사용되는 데이터의 종류</t>
    <phoneticPr fontId="1" type="noConversion"/>
  </si>
  <si>
    <t>1. 숫자데이터 : 크거나 세밀한 숫자는 과학용 숫자로 변환</t>
    <phoneticPr fontId="1" type="noConversion"/>
  </si>
  <si>
    <t>3. 날짜와 시간데이터 : 표시 형식으로 서식을 변경</t>
    <phoneticPr fontId="1" type="noConversion"/>
  </si>
  <si>
    <t>홈 화면 간단히 알아보기</t>
    <phoneticPr fontId="1" type="noConversion"/>
  </si>
  <si>
    <t xml:space="preserve">1. 글자 유형과 크기, 색 설정하기 </t>
    <phoneticPr fontId="1" type="noConversion"/>
  </si>
  <si>
    <t xml:space="preserve">2. 글자 맞춤, 글자 배분, alt 줄바꿈, 병합하고 맞춤 </t>
    <phoneticPr fontId="1" type="noConversion"/>
  </si>
  <si>
    <t xml:space="preserve">3. 눈금자, 눈금선, 수식입력줄 알아보기 </t>
    <phoneticPr fontId="1" type="noConversion"/>
  </si>
  <si>
    <t xml:space="preserve">2. 텍스트데이터 : 문자, 한자, 숫자혼용문자, 작은따옴표 표기 </t>
    <phoneticPr fontId="1" type="noConversion"/>
  </si>
  <si>
    <t xml:space="preserve">4. 기호와 한자 / 단축키 열어보기 </t>
    <phoneticPr fontId="1" type="noConversion"/>
  </si>
  <si>
    <t xml:space="preserve">1. 그림삽입 및 배경제거 </t>
    <phoneticPr fontId="1" type="noConversion"/>
  </si>
  <si>
    <t>2. 그림 효과 및 도형 뒤로가기</t>
    <phoneticPr fontId="1" type="noConversion"/>
  </si>
  <si>
    <t>3. 그림 압축</t>
    <phoneticPr fontId="1" type="noConversion"/>
  </si>
  <si>
    <t xml:space="preserve">4. 그림 효과 </t>
    <phoneticPr fontId="1" type="noConversion"/>
  </si>
  <si>
    <t>5. 엑셀 인포그래픽 해보기</t>
    <phoneticPr fontId="1" type="noConversion"/>
  </si>
  <si>
    <t xml:space="preserve">6. 기본 클립아트 넣어보기 </t>
    <phoneticPr fontId="1" type="noConversion"/>
  </si>
  <si>
    <t>스마트 아트 편집</t>
    <phoneticPr fontId="1" type="noConversion"/>
  </si>
  <si>
    <t>그림 편집</t>
    <phoneticPr fontId="1" type="noConversion"/>
  </si>
  <si>
    <t>7. 페이지 나누기 기본설정</t>
    <phoneticPr fontId="1" type="noConversion"/>
  </si>
  <si>
    <t>크기</t>
    <phoneticPr fontId="1" type="noConversion"/>
  </si>
  <si>
    <t>햄버거</t>
    <phoneticPr fontId="1" type="noConversion"/>
  </si>
  <si>
    <t>피자</t>
    <phoneticPr fontId="1" type="noConversion"/>
  </si>
  <si>
    <t>닭꼬치</t>
    <phoneticPr fontId="1" type="noConversion"/>
  </si>
  <si>
    <t>김밥</t>
    <phoneticPr fontId="1" type="noConversion"/>
  </si>
  <si>
    <t>인덕대학교 선호 간식 분석표</t>
    <phoneticPr fontId="1" type="noConversion"/>
  </si>
  <si>
    <t>1. 핸들 채우기 연습</t>
    <phoneticPr fontId="1" type="noConversion"/>
  </si>
  <si>
    <t>2. 셀 복사 및 이동</t>
    <phoneticPr fontId="1" type="noConversion"/>
  </si>
  <si>
    <t xml:space="preserve">3. 행열삽입 및 삭제 </t>
    <phoneticPr fontId="1" type="noConversion"/>
  </si>
  <si>
    <t>4. 시트 숨기기 및 이동</t>
    <phoneticPr fontId="1" type="noConversion"/>
  </si>
  <si>
    <t xml:space="preserve">성적표 </t>
    <phoneticPr fontId="1" type="noConversion"/>
  </si>
  <si>
    <t>이름</t>
    <phoneticPr fontId="1" type="noConversion"/>
  </si>
  <si>
    <t>학번</t>
    <phoneticPr fontId="1" type="noConversion"/>
  </si>
  <si>
    <t>국어</t>
    <phoneticPr fontId="1" type="noConversion"/>
  </si>
  <si>
    <t>영어</t>
    <phoneticPr fontId="1" type="noConversion"/>
  </si>
  <si>
    <t>수학</t>
    <phoneticPr fontId="1" type="noConversion"/>
  </si>
  <si>
    <t>평균</t>
    <phoneticPr fontId="1" type="noConversion"/>
  </si>
  <si>
    <t>아이린</t>
    <phoneticPr fontId="1" type="noConversion"/>
  </si>
  <si>
    <t>아이유</t>
    <phoneticPr fontId="1" type="noConversion"/>
  </si>
  <si>
    <t>강다니엘</t>
    <phoneticPr fontId="1" type="noConversion"/>
  </si>
  <si>
    <t>수지</t>
    <phoneticPr fontId="1" type="noConversion"/>
  </si>
  <si>
    <t>설현</t>
    <phoneticPr fontId="1" type="noConversion"/>
  </si>
  <si>
    <t>현빈</t>
    <phoneticPr fontId="1" type="noConversion"/>
  </si>
  <si>
    <t>윤아</t>
    <phoneticPr fontId="1" type="noConversion"/>
  </si>
  <si>
    <t>슈가</t>
    <phoneticPr fontId="1" type="noConversion"/>
  </si>
  <si>
    <t>지민</t>
    <phoneticPr fontId="1" type="noConversion"/>
  </si>
  <si>
    <t>강타</t>
    <phoneticPr fontId="1" type="noConversion"/>
  </si>
  <si>
    <t>김구라</t>
    <phoneticPr fontId="1" type="noConversion"/>
  </si>
  <si>
    <t>오세득</t>
    <phoneticPr fontId="1" type="noConversion"/>
  </si>
  <si>
    <t>셀서식 꾸미기</t>
    <phoneticPr fontId="1" type="noConversion"/>
  </si>
  <si>
    <t>챠트꾸미기</t>
    <phoneticPr fontId="1" type="noConversion"/>
  </si>
  <si>
    <t>&lt;챠트 제작 및 데이터 설정 : 꾸미기 / 파워포인트 연동&gt;</t>
    <phoneticPr fontId="1" type="noConversion"/>
  </si>
  <si>
    <t>강수지</t>
    <phoneticPr fontId="1" type="noConversion"/>
  </si>
  <si>
    <t>김설현</t>
    <phoneticPr fontId="1" type="noConversion"/>
  </si>
  <si>
    <t>윤현빈</t>
    <phoneticPr fontId="1" type="noConversion"/>
  </si>
  <si>
    <t>성윤아</t>
    <phoneticPr fontId="1" type="noConversion"/>
  </si>
  <si>
    <t>김슈가</t>
    <phoneticPr fontId="1" type="noConversion"/>
  </si>
  <si>
    <t>안지민</t>
    <phoneticPr fontId="1" type="noConversion"/>
  </si>
  <si>
    <t>강타</t>
    <phoneticPr fontId="1" type="noConversion"/>
  </si>
  <si>
    <t>함수란 무엇인가?</t>
    <phoneticPr fontId="1" type="noConversion"/>
  </si>
  <si>
    <t>1. 수식 연산자의 종류</t>
    <phoneticPr fontId="1" type="noConversion"/>
  </si>
  <si>
    <t>A1</t>
    <phoneticPr fontId="1" type="noConversion"/>
  </si>
  <si>
    <t>B2</t>
    <phoneticPr fontId="1" type="noConversion"/>
  </si>
  <si>
    <t>C3</t>
    <phoneticPr fontId="1" type="noConversion"/>
  </si>
  <si>
    <t>???</t>
    <phoneticPr fontId="1" type="noConversion"/>
  </si>
  <si>
    <t>1) 상대 참조 : 상대적인 "숫자"위치를 반영하여 커서를 통해 위치를 반영</t>
    <phoneticPr fontId="1" type="noConversion"/>
  </si>
  <si>
    <t>2) 절대 참조 : 참조할 위치를 고정시키는 연산자 사용</t>
    <phoneticPr fontId="1" type="noConversion"/>
  </si>
  <si>
    <t>3) 혼합 참조 따라해보기</t>
    <phoneticPr fontId="1" type="noConversion"/>
  </si>
  <si>
    <t>상대참조</t>
    <phoneticPr fontId="1" type="noConversion"/>
  </si>
  <si>
    <t>절대참조</t>
    <phoneticPr fontId="1" type="noConversion"/>
  </si>
  <si>
    <t>혼합참조</t>
    <phoneticPr fontId="1" type="noConversion"/>
  </si>
  <si>
    <t>기본함수만들기</t>
    <phoneticPr fontId="1" type="noConversion"/>
  </si>
  <si>
    <t>평균</t>
    <phoneticPr fontId="1" type="noConversion"/>
  </si>
  <si>
    <t>AVERAGE</t>
    <phoneticPr fontId="1" type="noConversion"/>
  </si>
  <si>
    <t>AVERAGEA</t>
    <phoneticPr fontId="1" type="noConversion"/>
  </si>
  <si>
    <t>빵점</t>
    <phoneticPr fontId="1" type="noConversion"/>
  </si>
  <si>
    <t>AVEDEV</t>
    <phoneticPr fontId="1" type="noConversion"/>
  </si>
  <si>
    <t>덧셈</t>
    <phoneticPr fontId="1" type="noConversion"/>
  </si>
  <si>
    <t>SUM</t>
    <phoneticPr fontId="1" type="noConversion"/>
  </si>
  <si>
    <t>숫자값</t>
    <phoneticPr fontId="1" type="noConversion"/>
  </si>
  <si>
    <t>COUNT</t>
    <phoneticPr fontId="1" type="noConversion"/>
  </si>
  <si>
    <t>개(숫자)</t>
    <phoneticPr fontId="1" type="noConversion"/>
  </si>
  <si>
    <t>COUNTA</t>
    <phoneticPr fontId="1" type="noConversion"/>
  </si>
  <si>
    <t>개(빈셀제외)</t>
    <phoneticPr fontId="1" type="noConversion"/>
  </si>
  <si>
    <t>(빈셀0처리)</t>
    <phoneticPr fontId="1" type="noConversion"/>
  </si>
  <si>
    <t>COUNTBLANK</t>
    <phoneticPr fontId="1" type="noConversion"/>
  </si>
  <si>
    <t>개(공란계산)</t>
    <phoneticPr fontId="1" type="noConversion"/>
  </si>
  <si>
    <t>숫자인수</t>
    <phoneticPr fontId="1" type="noConversion"/>
  </si>
  <si>
    <t>COUNTIF</t>
    <phoneticPr fontId="1" type="noConversion"/>
  </si>
  <si>
    <t>개</t>
    <phoneticPr fontId="1" type="noConversion"/>
  </si>
  <si>
    <t>*번째값</t>
    <phoneticPr fontId="1" type="noConversion"/>
  </si>
  <si>
    <t>LARGE</t>
    <phoneticPr fontId="1" type="noConversion"/>
  </si>
  <si>
    <t>(*번째 큰 값)</t>
    <phoneticPr fontId="1" type="noConversion"/>
  </si>
  <si>
    <t>SMALL</t>
    <phoneticPr fontId="1" type="noConversion"/>
  </si>
  <si>
    <t>(*번째 작은값)</t>
    <phoneticPr fontId="1" type="noConversion"/>
  </si>
  <si>
    <t>MAX</t>
    <phoneticPr fontId="1" type="noConversion"/>
  </si>
  <si>
    <t>(최대값)</t>
    <phoneticPr fontId="1" type="noConversion"/>
  </si>
  <si>
    <t>MIN</t>
    <phoneticPr fontId="1" type="noConversion"/>
  </si>
  <si>
    <t>(최소값)</t>
    <phoneticPr fontId="1" type="noConversion"/>
  </si>
  <si>
    <t>MEDIAN</t>
    <phoneticPr fontId="1" type="noConversion"/>
  </si>
  <si>
    <t>(중간값)</t>
    <phoneticPr fontId="1" type="noConversion"/>
  </si>
  <si>
    <t>MODE</t>
    <phoneticPr fontId="1" type="noConversion"/>
  </si>
  <si>
    <t>(최빈값)</t>
    <phoneticPr fontId="1" type="noConversion"/>
  </si>
  <si>
    <t>순위</t>
    <phoneticPr fontId="1" type="noConversion"/>
  </si>
  <si>
    <t>RANK</t>
    <phoneticPr fontId="1" type="noConversion"/>
  </si>
  <si>
    <t>(해당 순위)</t>
    <phoneticPr fontId="1" type="noConversion"/>
  </si>
  <si>
    <t>기본함수 만들기</t>
    <phoneticPr fontId="1" type="noConversion"/>
  </si>
  <si>
    <t>논리함수 만들기</t>
    <phoneticPr fontId="1" type="noConversion"/>
  </si>
  <si>
    <t>성별</t>
    <phoneticPr fontId="1" type="noConversion"/>
  </si>
  <si>
    <t>여자</t>
    <phoneticPr fontId="1" type="noConversion"/>
  </si>
  <si>
    <t>남자</t>
    <phoneticPr fontId="1" type="noConversion"/>
  </si>
  <si>
    <t>AND</t>
    <phoneticPr fontId="1" type="noConversion"/>
  </si>
  <si>
    <t>IF</t>
    <phoneticPr fontId="1" type="noConversion"/>
  </si>
  <si>
    <t>논리함수</t>
    <phoneticPr fontId="1" type="noConversion"/>
  </si>
  <si>
    <t>(OR)</t>
    <phoneticPr fontId="1" type="noConversion"/>
  </si>
  <si>
    <t>레드벨벳</t>
    <phoneticPr fontId="1" type="noConversion"/>
  </si>
  <si>
    <t>김국진꺼</t>
    <phoneticPr fontId="1" type="noConversion"/>
  </si>
  <si>
    <t>AOA</t>
    <phoneticPr fontId="1" type="noConversion"/>
  </si>
  <si>
    <t>개그맨</t>
    <phoneticPr fontId="1" type="noConversion"/>
  </si>
  <si>
    <t>임윤아</t>
    <phoneticPr fontId="1" type="noConversion"/>
  </si>
  <si>
    <t>소녀시대</t>
    <phoneticPr fontId="1" type="noConversion"/>
  </si>
  <si>
    <t>방탄소년단</t>
    <phoneticPr fontId="1" type="noConversion"/>
  </si>
  <si>
    <t>HOT</t>
    <phoneticPr fontId="1" type="noConversion"/>
  </si>
  <si>
    <t>개그맨</t>
    <phoneticPr fontId="1" type="noConversion"/>
  </si>
  <si>
    <t>요리사</t>
    <phoneticPr fontId="1" type="noConversion"/>
  </si>
  <si>
    <t>솔로가수</t>
    <phoneticPr fontId="1" type="noConversion"/>
  </si>
  <si>
    <t>워너원</t>
    <phoneticPr fontId="1" type="noConversion"/>
  </si>
  <si>
    <t>CONCATENATE</t>
    <phoneticPr fontId="1" type="noConversion"/>
  </si>
  <si>
    <t>합치기</t>
    <phoneticPr fontId="1" type="noConversion"/>
  </si>
  <si>
    <t>LEFT / RIGHT</t>
    <phoneticPr fontId="1" type="noConversion"/>
  </si>
  <si>
    <t>좌우추출</t>
    <phoneticPr fontId="1" type="noConversion"/>
  </si>
  <si>
    <t>MID</t>
    <phoneticPr fontId="1" type="noConversion"/>
  </si>
  <si>
    <t>선택추출</t>
    <phoneticPr fontId="1" type="noConversion"/>
  </si>
  <si>
    <t>LEN</t>
    <phoneticPr fontId="1" type="noConversion"/>
  </si>
  <si>
    <t>선택글자수</t>
    <phoneticPr fontId="1" type="noConversion"/>
  </si>
  <si>
    <t>글자</t>
    <phoneticPr fontId="1" type="noConversion"/>
  </si>
  <si>
    <t>REPLACE</t>
    <phoneticPr fontId="1" type="noConversion"/>
  </si>
  <si>
    <t>선택변환</t>
    <phoneticPr fontId="1" type="noConversion"/>
  </si>
  <si>
    <t>TRIM</t>
    <phoneticPr fontId="1" type="noConversion"/>
  </si>
  <si>
    <t>공백제거</t>
    <phoneticPr fontId="1" type="noConversion"/>
  </si>
  <si>
    <t xml:space="preserve">  윤  현 빈</t>
    <phoneticPr fontId="1" type="noConversion"/>
  </si>
  <si>
    <t>연예인</t>
    <phoneticPr fontId="1" type="noConversion"/>
  </si>
  <si>
    <t>예능인</t>
    <phoneticPr fontId="1" type="noConversion"/>
  </si>
  <si>
    <t>조건집계</t>
    <phoneticPr fontId="1" type="noConversion"/>
  </si>
  <si>
    <t>COUNTIFS</t>
    <phoneticPr fontId="1" type="noConversion"/>
  </si>
  <si>
    <t>가수</t>
    <phoneticPr fontId="1" type="noConversion"/>
  </si>
  <si>
    <t>가수</t>
    <phoneticPr fontId="1" type="noConversion"/>
  </si>
  <si>
    <t>가수</t>
    <phoneticPr fontId="1" type="noConversion"/>
  </si>
  <si>
    <t>SUMIFS</t>
    <phoneticPr fontId="1" type="noConversion"/>
  </si>
  <si>
    <t>(AVERAGEIFS)</t>
    <phoneticPr fontId="1" type="noConversion"/>
  </si>
  <si>
    <t>가수들의 평균점수(평균, 가수, 성별)</t>
    <phoneticPr fontId="1" type="noConversion"/>
  </si>
  <si>
    <t>가수 중 여자의 숫자(가수, 성별)</t>
    <phoneticPr fontId="1" type="noConversion"/>
  </si>
  <si>
    <t>윤현</t>
    <phoneticPr fontId="1" type="noConversion"/>
  </si>
  <si>
    <t>다니엘</t>
    <phoneticPr fontId="1" type="noConversion"/>
  </si>
  <si>
    <t>매치함수</t>
    <phoneticPr fontId="1" type="noConversion"/>
  </si>
  <si>
    <t>INDEX</t>
    <phoneticPr fontId="1" type="noConversion"/>
  </si>
  <si>
    <t>배열위치</t>
    <phoneticPr fontId="1" type="noConversion"/>
  </si>
  <si>
    <t>MATCH</t>
    <phoneticPr fontId="1" type="noConversion"/>
  </si>
  <si>
    <t>일치찾기</t>
    <phoneticPr fontId="1" type="noConversion"/>
  </si>
  <si>
    <t>혼합</t>
    <phoneticPr fontId="1" type="noConversion"/>
  </si>
  <si>
    <t>자료찾기</t>
    <phoneticPr fontId="1" type="noConversion"/>
  </si>
  <si>
    <t>LOOKUP 함수</t>
    <phoneticPr fontId="1" type="noConversion"/>
  </si>
  <si>
    <t>아이유</t>
    <phoneticPr fontId="1" type="noConversion"/>
  </si>
  <si>
    <t>VLOOKUP</t>
    <phoneticPr fontId="1" type="noConversion"/>
  </si>
  <si>
    <t>(일치하는 범위 찾기)</t>
    <phoneticPr fontId="1" type="noConversion"/>
  </si>
  <si>
    <t>노래</t>
    <phoneticPr fontId="1" type="noConversion"/>
  </si>
  <si>
    <t>우수</t>
    <phoneticPr fontId="1" type="noConversion"/>
  </si>
  <si>
    <t>보통</t>
    <phoneticPr fontId="1" type="noConversion"/>
  </si>
  <si>
    <t>미달</t>
    <phoneticPr fontId="1" type="noConversion"/>
  </si>
  <si>
    <t>HLOOKUP</t>
    <phoneticPr fontId="1" type="noConversion"/>
  </si>
  <si>
    <t>의 평균찾기</t>
    <phoneticPr fontId="1" type="noConversion"/>
  </si>
  <si>
    <t>(노래실력평가)</t>
    <phoneticPr fontId="1" type="noConversion"/>
  </si>
  <si>
    <t>연예인</t>
    <phoneticPr fontId="1" type="noConversion"/>
  </si>
  <si>
    <t>예능인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</si>
</sst>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0.0_ "/>
    <numFmt numFmtId="177" formatCode="0_ "/>
  </numFmts>
  <fonts count="15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8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b/>
      <sz val="16"/>
      <color theme="6" tint="-0.499984740745262"/>
      <name val="맑은 고딕"/>
      <family val="3"/>
      <charset val="129"/>
      <scheme val="minor"/>
    </font>
    <font>
      <b/>
      <u/>
      <sz val="24"/>
      <color theme="9" tint="-0.499984740745262"/>
      <name val="맑은 고딕"/>
      <family val="3"/>
      <charset val="129"/>
      <scheme val="minor"/>
    </font>
    <font>
      <b/>
      <sz val="18"/>
      <color theme="6" tint="-0.499984740745262"/>
      <name val="맑은 고딕"/>
      <family val="3"/>
      <charset val="129"/>
      <scheme val="minor"/>
    </font>
    <font>
      <sz val="18"/>
      <color theme="1"/>
      <name val="맑은 고딕"/>
      <family val="3"/>
      <charset val="129"/>
      <scheme val="minor"/>
    </font>
    <font>
      <b/>
      <sz val="20"/>
      <color theme="1"/>
      <name val="맑은 고딕"/>
      <family val="3"/>
      <charset val="129"/>
      <scheme val="minor"/>
    </font>
    <font>
      <b/>
      <sz val="26"/>
      <color theme="6" tint="-0.499984740745262"/>
      <name val="맑은 고딕"/>
      <family val="3"/>
      <charset val="129"/>
      <scheme val="minor"/>
    </font>
    <font>
      <sz val="20"/>
      <color theme="1"/>
      <name val="맑은 고딕"/>
      <family val="2"/>
      <charset val="129"/>
      <scheme val="minor"/>
    </font>
    <font>
      <b/>
      <u/>
      <sz val="26"/>
      <color theme="6" tint="-0.499984740745262"/>
      <name val="맑은 고딕"/>
      <family val="3"/>
      <charset val="129"/>
      <scheme val="minor"/>
    </font>
    <font>
      <sz val="16"/>
      <color theme="4" tint="-0.499984740745262"/>
      <name val="맑은 고딕"/>
      <family val="2"/>
      <charset val="129"/>
      <scheme val="minor"/>
    </font>
    <font>
      <b/>
      <sz val="16"/>
      <color theme="9" tint="-0.499984740745262"/>
      <name val="맑은 고딕"/>
      <family val="3"/>
      <charset val="129"/>
      <scheme val="minor"/>
    </font>
    <font>
      <b/>
      <u/>
      <sz val="18"/>
      <color theme="6" tint="-0.499984740745262"/>
      <name val="맑은 고딕"/>
      <family val="3"/>
      <charset val="129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38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7" fillId="0" borderId="0" xfId="0" applyFont="1">
      <alignment vertical="center"/>
    </xf>
    <xf numFmtId="0" fontId="0" fillId="2" borderId="0" xfId="0" applyFill="1">
      <alignment vertical="center"/>
    </xf>
    <xf numFmtId="0" fontId="6" fillId="2" borderId="0" xfId="0" applyFont="1" applyFill="1">
      <alignment vertical="center"/>
    </xf>
    <xf numFmtId="0" fontId="2" fillId="2" borderId="0" xfId="0" applyFont="1" applyFill="1">
      <alignment vertical="center"/>
    </xf>
    <xf numFmtId="0" fontId="3" fillId="2" borderId="0" xfId="0" applyFont="1" applyFill="1">
      <alignment vertical="center"/>
    </xf>
    <xf numFmtId="0" fontId="7" fillId="2" borderId="0" xfId="0" applyFont="1" applyFill="1">
      <alignment vertical="center"/>
    </xf>
    <xf numFmtId="0" fontId="6" fillId="2" borderId="0" xfId="0" applyFont="1" applyFill="1" applyAlignment="1">
      <alignment horizontal="left" vertical="center"/>
    </xf>
    <xf numFmtId="0" fontId="8" fillId="0" borderId="0" xfId="0" applyFont="1">
      <alignment vertical="center"/>
    </xf>
    <xf numFmtId="0" fontId="10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176" fontId="7" fillId="0" borderId="0" xfId="0" applyNumberFormat="1" applyFont="1">
      <alignment vertical="center"/>
    </xf>
    <xf numFmtId="176" fontId="2" fillId="0" borderId="0" xfId="0" applyNumberFormat="1" applyFont="1">
      <alignment vertical="center"/>
    </xf>
    <xf numFmtId="176" fontId="3" fillId="0" borderId="0" xfId="0" applyNumberFormat="1" applyFont="1">
      <alignment vertical="center"/>
    </xf>
    <xf numFmtId="177" fontId="11" fillId="3" borderId="2" xfId="0" applyNumberFormat="1" applyFont="1" applyFill="1" applyBorder="1" applyAlignment="1">
      <alignment vertical="center"/>
    </xf>
    <xf numFmtId="177" fontId="0" fillId="3" borderId="3" xfId="0" applyNumberFormat="1" applyFill="1" applyBorder="1">
      <alignment vertical="center"/>
    </xf>
    <xf numFmtId="177" fontId="0" fillId="3" borderId="4" xfId="0" applyNumberFormat="1" applyFill="1" applyBorder="1">
      <alignment vertical="center"/>
    </xf>
    <xf numFmtId="177" fontId="0" fillId="3" borderId="5" xfId="0" applyNumberFormat="1" applyFill="1" applyBorder="1">
      <alignment vertical="center"/>
    </xf>
    <xf numFmtId="177" fontId="0" fillId="3" borderId="0" xfId="0" applyNumberFormat="1" applyFill="1" applyBorder="1">
      <alignment vertical="center"/>
    </xf>
    <xf numFmtId="177" fontId="0" fillId="3" borderId="6" xfId="0" applyNumberFormat="1" applyFill="1" applyBorder="1">
      <alignment vertical="center"/>
    </xf>
    <xf numFmtId="177" fontId="0" fillId="3" borderId="7" xfId="0" applyNumberFormat="1" applyFill="1" applyBorder="1">
      <alignment vertical="center"/>
    </xf>
    <xf numFmtId="177" fontId="0" fillId="3" borderId="8" xfId="0" applyNumberFormat="1" applyFill="1" applyBorder="1">
      <alignment vertical="center"/>
    </xf>
    <xf numFmtId="177" fontId="0" fillId="3" borderId="9" xfId="0" applyNumberFormat="1" applyFill="1" applyBorder="1">
      <alignment vertical="center"/>
    </xf>
    <xf numFmtId="177" fontId="12" fillId="3" borderId="5" xfId="0" applyNumberFormat="1" applyFont="1" applyFill="1" applyBorder="1">
      <alignment vertical="center"/>
    </xf>
    <xf numFmtId="177" fontId="3" fillId="3" borderId="0" xfId="0" applyNumberFormat="1" applyFont="1" applyFill="1" applyBorder="1">
      <alignment vertical="center"/>
    </xf>
    <xf numFmtId="177" fontId="13" fillId="3" borderId="0" xfId="0" applyNumberFormat="1" applyFont="1" applyFill="1" applyBorder="1">
      <alignment vertical="center"/>
    </xf>
    <xf numFmtId="177" fontId="3" fillId="4" borderId="1" xfId="0" applyNumberFormat="1" applyFont="1" applyFill="1" applyBorder="1">
      <alignment vertical="center"/>
    </xf>
    <xf numFmtId="0" fontId="14" fillId="0" borderId="0" xfId="0" applyFont="1" applyAlignment="1">
      <alignment vertical="center"/>
    </xf>
    <xf numFmtId="176" fontId="2" fillId="0" borderId="0" xfId="0" applyNumberFormat="1" applyFont="1" applyAlignment="1">
      <alignment horizontal="center" vertical="center"/>
    </xf>
    <xf numFmtId="177" fontId="2" fillId="0" borderId="0" xfId="0" applyNumberFormat="1" applyFont="1">
      <alignment vertical="center"/>
    </xf>
    <xf numFmtId="177" fontId="0" fillId="2" borderId="0" xfId="0" applyNumberFormat="1" applyFill="1">
      <alignment vertical="center"/>
    </xf>
    <xf numFmtId="0" fontId="5" fillId="2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colorful1">
  <dgm:title val=""/>
  <dgm:desc val=""/>
  <dgm:catLst>
    <dgm:cat type="colorful" pri="101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repeat">
      <a:schemeClr val="accent2"/>
      <a:schemeClr val="accent3"/>
      <a:schemeClr val="accent4"/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2"/>
      <a:schemeClr val="accent3"/>
      <a:schemeClr val="accent4"/>
      <a:schemeClr val="accent5"/>
      <a:schemeClr val="accent6"/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/>
    <dgm:txEffectClrLst/>
  </dgm:styleLbl>
  <dgm:styleLbl name="lnNode1">
    <dgm:fillClrLst meth="repeat">
      <a:schemeClr val="accent2"/>
      <a:schemeClr val="accent3"/>
      <a:schemeClr val="accent4"/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2">
        <a:alpha val="50000"/>
      </a:schemeClr>
      <a:schemeClr val="accent3">
        <a:alpha val="50000"/>
      </a:schemeClr>
      <a:schemeClr val="accent4">
        <a:alpha val="50000"/>
      </a:schemeClr>
      <a:schemeClr val="accent5">
        <a:alpha val="50000"/>
      </a:schemeClr>
      <a:schemeClr val="accent6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2">
        <a:tint val="50000"/>
      </a:schemeClr>
      <a:schemeClr val="accent3">
        <a:tint val="50000"/>
      </a:schemeClr>
      <a:schemeClr val="accent4">
        <a:tint val="50000"/>
      </a:schemeClr>
      <a:schemeClr val="accent5">
        <a:tint val="50000"/>
      </a:schemeClr>
      <a:schemeClr val="accent6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1">
        <a:tint val="50000"/>
      </a:schemeClr>
      <a:schemeClr val="accent2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1">
        <a:tint val="50000"/>
      </a:schemeClr>
      <a:schemeClr val="accent2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2"/>
      <a:schemeClr val="accent3"/>
      <a:schemeClr val="accent4"/>
      <a:schemeClr val="accent5"/>
      <a:schemeClr val="accent6"/>
    </dgm:fillClrLst>
    <dgm:linClrLst meth="cycle">
      <a:schemeClr val="lt1"/>
    </dgm:linClrLst>
    <dgm:effectClrLst/>
    <dgm:txLinClrLst/>
    <dgm:txFillClrLst/>
    <dgm:txEffectClrLst/>
  </dgm:styleLbl>
  <dgm:styleLbl name="fgSibTrans2D1">
    <dgm:fillClrLst meth="repeat">
      <a:schemeClr val="accent2"/>
      <a:schemeClr val="accent3"/>
      <a:schemeClr val="accent4"/>
      <a:schemeClr val="accent5"/>
      <a:schemeClr val="accent6"/>
    </dgm:fillClrLst>
    <dgm:linClrLst meth="cycle">
      <a:schemeClr val="lt1"/>
    </dgm:linClrLst>
    <dgm:effectClrLst/>
    <dgm:txLinClrLst/>
    <dgm:txFillClrLst meth="repeat">
      <a:schemeClr val="lt1"/>
    </dgm:txFillClrLst>
    <dgm:txEffectClrLst/>
  </dgm:styleLbl>
  <dgm:styleLbl name="bgSibTrans2D1">
    <dgm:fillClrLst meth="repeat">
      <a:schemeClr val="accent2"/>
      <a:schemeClr val="accent3"/>
      <a:schemeClr val="accent4"/>
      <a:schemeClr val="accent5"/>
      <a:schemeClr val="accent6"/>
    </dgm:fillClrLst>
    <dgm:linClrLst meth="cycle">
      <a:schemeClr val="lt1"/>
    </dgm:linClrLst>
    <dgm:effectClrLst/>
    <dgm:txLinClrLst/>
    <dgm:txFillClrLst meth="repeat">
      <a:schemeClr val="lt1"/>
    </dgm:txFillClrLst>
    <dgm:txEffectClrLst/>
  </dgm:styleLbl>
  <dgm:styleLbl name="sibTrans1D1">
    <dgm:fillClrLst meth="repeat">
      <a:schemeClr val="accent2"/>
      <a:schemeClr val="accent3"/>
      <a:schemeClr val="accent4"/>
      <a:schemeClr val="accent5"/>
      <a:schemeClr val="accent6"/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2"/>
    </dgm:fillClrLst>
    <dgm:linClrLst meth="repeat">
      <a:schemeClr val="accent2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2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parChTrans2D3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parChTrans2D4">
    <dgm:fillClrLst meth="repeat"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2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3">
        <a:tint val="90000"/>
      </a:schemeClr>
    </dgm:fillClrLst>
    <dgm:linClrLst meth="repeat">
      <a:schemeClr val="accent2"/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4">
        <a:tint val="70000"/>
      </a:schemeClr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5">
        <a:tint val="50000"/>
      </a:schemeClr>
    </dgm:fillClrLst>
    <dgm:linClrLst meth="repeat">
      <a:schemeClr val="accent4"/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fillClrLst>
    <dgm:lin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fillClrLst>
    <dgm:lin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fillClrLst>
    <dgm:lin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>
      <a:schemeClr val="accent2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>
      <a:schemeClr val="accent3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>
      <a:schemeClr val="accent4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2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2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2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F8690611-3C25-44A5-A04E-6E856856F639}" type="doc">
      <dgm:prSet loTypeId="urn:microsoft.com/office/officeart/2005/8/layout/cycle3" loCatId="cycle" qsTypeId="urn:microsoft.com/office/officeart/2005/8/quickstyle/simple1" qsCatId="simple" csTypeId="urn:microsoft.com/office/officeart/2005/8/colors/colorful1" csCatId="colorful" phldr="1"/>
      <dgm:spPr/>
      <dgm:t>
        <a:bodyPr/>
        <a:lstStyle/>
        <a:p>
          <a:pPr latinLnBrk="1"/>
          <a:endParaRPr lang="ko-KR" altLang="en-US"/>
        </a:p>
      </dgm:t>
    </dgm:pt>
    <dgm:pt modelId="{9ECD2A9A-39F5-447F-A296-36A938437BFE}">
      <dgm:prSet phldrT="[텍스트]"/>
      <dgm:spPr/>
      <dgm:t>
        <a:bodyPr/>
        <a:lstStyle/>
        <a:p>
          <a:pPr latinLnBrk="1"/>
          <a:r>
            <a:rPr lang="ko-KR" altLang="en-US"/>
            <a:t>정국</a:t>
          </a:r>
        </a:p>
      </dgm:t>
    </dgm:pt>
    <dgm:pt modelId="{FF6B8871-594B-4C07-9C09-26237AE51EA3}" type="parTrans" cxnId="{F332A281-CB38-4F71-AF75-AF9043AAC7BF}">
      <dgm:prSet/>
      <dgm:spPr/>
      <dgm:t>
        <a:bodyPr/>
        <a:lstStyle/>
        <a:p>
          <a:pPr latinLnBrk="1"/>
          <a:endParaRPr lang="ko-KR" altLang="en-US"/>
        </a:p>
      </dgm:t>
    </dgm:pt>
    <dgm:pt modelId="{C19A1647-1014-4F3F-BC05-A520C31DB54B}" type="sibTrans" cxnId="{F332A281-CB38-4F71-AF75-AF9043AAC7BF}">
      <dgm:prSet/>
      <dgm:spPr/>
      <dgm:t>
        <a:bodyPr/>
        <a:lstStyle/>
        <a:p>
          <a:pPr latinLnBrk="1"/>
          <a:endParaRPr lang="ko-KR" altLang="en-US"/>
        </a:p>
      </dgm:t>
    </dgm:pt>
    <dgm:pt modelId="{6F813E20-1737-40CA-9426-7C0E6EDF39E0}">
      <dgm:prSet phldrT="[텍스트]"/>
      <dgm:spPr/>
      <dgm:t>
        <a:bodyPr/>
        <a:lstStyle/>
        <a:p>
          <a:pPr latinLnBrk="1"/>
          <a:r>
            <a:rPr lang="ko-KR" altLang="en-US"/>
            <a:t>뷔</a:t>
          </a:r>
          <a:endParaRPr lang="en-US" altLang="ko-KR"/>
        </a:p>
      </dgm:t>
    </dgm:pt>
    <dgm:pt modelId="{293E4D1E-D317-4F54-9985-CAC4EF30C071}" type="parTrans" cxnId="{1B7F5577-F6C5-4B1A-BAD0-59FC66287A8E}">
      <dgm:prSet/>
      <dgm:spPr/>
      <dgm:t>
        <a:bodyPr/>
        <a:lstStyle/>
        <a:p>
          <a:pPr latinLnBrk="1"/>
          <a:endParaRPr lang="ko-KR" altLang="en-US"/>
        </a:p>
      </dgm:t>
    </dgm:pt>
    <dgm:pt modelId="{71BE50B1-2720-4263-952A-7F47958BB634}" type="sibTrans" cxnId="{1B7F5577-F6C5-4B1A-BAD0-59FC66287A8E}">
      <dgm:prSet/>
      <dgm:spPr/>
      <dgm:t>
        <a:bodyPr/>
        <a:lstStyle/>
        <a:p>
          <a:pPr latinLnBrk="1"/>
          <a:endParaRPr lang="ko-KR" altLang="en-US"/>
        </a:p>
      </dgm:t>
    </dgm:pt>
    <dgm:pt modelId="{BBA5B531-B646-48AB-87DC-106D0FD2E567}">
      <dgm:prSet phldrT="[텍스트]"/>
      <dgm:spPr/>
      <dgm:t>
        <a:bodyPr/>
        <a:lstStyle/>
        <a:p>
          <a:pPr latinLnBrk="1"/>
          <a:r>
            <a:rPr lang="ko-KR" altLang="en-US"/>
            <a:t>리더</a:t>
          </a:r>
        </a:p>
      </dgm:t>
    </dgm:pt>
    <dgm:pt modelId="{84103BE5-CD17-4D34-87E3-82614F882E6C}" type="parTrans" cxnId="{A6E90B42-F356-4842-B7BA-8E12A5A7FF6B}">
      <dgm:prSet/>
      <dgm:spPr/>
      <dgm:t>
        <a:bodyPr/>
        <a:lstStyle/>
        <a:p>
          <a:pPr latinLnBrk="1"/>
          <a:endParaRPr lang="ko-KR" altLang="en-US"/>
        </a:p>
      </dgm:t>
    </dgm:pt>
    <dgm:pt modelId="{9916E915-E7D2-4023-B6D2-5FB988D2D138}" type="sibTrans" cxnId="{A6E90B42-F356-4842-B7BA-8E12A5A7FF6B}">
      <dgm:prSet/>
      <dgm:spPr/>
      <dgm:t>
        <a:bodyPr/>
        <a:lstStyle/>
        <a:p>
          <a:pPr latinLnBrk="1"/>
          <a:endParaRPr lang="ko-KR" altLang="en-US"/>
        </a:p>
      </dgm:t>
    </dgm:pt>
    <dgm:pt modelId="{AD68ECD7-C7DB-427B-9026-749762164480}">
      <dgm:prSet phldrT="[텍스트]"/>
      <dgm:spPr/>
      <dgm:t>
        <a:bodyPr/>
        <a:lstStyle/>
        <a:p>
          <a:pPr latinLnBrk="1"/>
          <a:r>
            <a:rPr lang="ko-KR" altLang="en-US"/>
            <a:t>지민</a:t>
          </a:r>
        </a:p>
      </dgm:t>
    </dgm:pt>
    <dgm:pt modelId="{3CFA8775-FB40-45B2-AA82-17376048C74C}" type="parTrans" cxnId="{7EF2AE01-38A9-4C48-A9A5-E311105A5CD6}">
      <dgm:prSet/>
      <dgm:spPr/>
      <dgm:t>
        <a:bodyPr/>
        <a:lstStyle/>
        <a:p>
          <a:pPr latinLnBrk="1"/>
          <a:endParaRPr lang="ko-KR" altLang="en-US"/>
        </a:p>
      </dgm:t>
    </dgm:pt>
    <dgm:pt modelId="{D6322BD0-3DFD-496D-B6DE-A5D3940D0A71}" type="sibTrans" cxnId="{7EF2AE01-38A9-4C48-A9A5-E311105A5CD6}">
      <dgm:prSet/>
      <dgm:spPr/>
      <dgm:t>
        <a:bodyPr/>
        <a:lstStyle/>
        <a:p>
          <a:pPr latinLnBrk="1"/>
          <a:endParaRPr lang="ko-KR" altLang="en-US"/>
        </a:p>
      </dgm:t>
    </dgm:pt>
    <dgm:pt modelId="{DE7117E6-7541-435D-954A-E91449321A0B}">
      <dgm:prSet phldrT="[텍스트]"/>
      <dgm:spPr/>
      <dgm:t>
        <a:bodyPr/>
        <a:lstStyle/>
        <a:p>
          <a:pPr latinLnBrk="1"/>
          <a:r>
            <a:rPr lang="ko-KR" altLang="en-US"/>
            <a:t>슈가</a:t>
          </a:r>
        </a:p>
      </dgm:t>
    </dgm:pt>
    <dgm:pt modelId="{84D1E3FB-6123-493B-B4AA-B27BB32E5B77}" type="parTrans" cxnId="{E7E219F0-EB59-4435-91F8-8A425F58C1B6}">
      <dgm:prSet/>
      <dgm:spPr/>
      <dgm:t>
        <a:bodyPr/>
        <a:lstStyle/>
        <a:p>
          <a:pPr latinLnBrk="1"/>
          <a:endParaRPr lang="ko-KR" altLang="en-US"/>
        </a:p>
      </dgm:t>
    </dgm:pt>
    <dgm:pt modelId="{C9463517-93A9-4F61-A918-FB9879CA971B}" type="sibTrans" cxnId="{E7E219F0-EB59-4435-91F8-8A425F58C1B6}">
      <dgm:prSet/>
      <dgm:spPr/>
      <dgm:t>
        <a:bodyPr/>
        <a:lstStyle/>
        <a:p>
          <a:pPr latinLnBrk="1"/>
          <a:endParaRPr lang="ko-KR" altLang="en-US"/>
        </a:p>
      </dgm:t>
    </dgm:pt>
    <dgm:pt modelId="{ADD1A68A-FA7A-44B5-9E69-25CF9840A4D7}" type="pres">
      <dgm:prSet presAssocID="{F8690611-3C25-44A5-A04E-6E856856F639}" presName="Name0" presStyleCnt="0">
        <dgm:presLayoutVars>
          <dgm:dir/>
          <dgm:resizeHandles val="exact"/>
        </dgm:presLayoutVars>
      </dgm:prSet>
      <dgm:spPr/>
      <dgm:t>
        <a:bodyPr/>
        <a:lstStyle/>
        <a:p>
          <a:pPr latinLnBrk="1"/>
          <a:endParaRPr lang="ko-KR" altLang="en-US"/>
        </a:p>
      </dgm:t>
    </dgm:pt>
    <dgm:pt modelId="{6630E67B-4F22-4639-A355-EF5EC2DEDA88}" type="pres">
      <dgm:prSet presAssocID="{F8690611-3C25-44A5-A04E-6E856856F639}" presName="cycle" presStyleCnt="0"/>
      <dgm:spPr/>
    </dgm:pt>
    <dgm:pt modelId="{226CF175-496A-4D7E-9B71-675307141CE0}" type="pres">
      <dgm:prSet presAssocID="{9ECD2A9A-39F5-447F-A296-36A938437BFE}" presName="nodeFirstNode" presStyleLbl="node1" presStyleIdx="0" presStyleCnt="5">
        <dgm:presLayoutVars>
          <dgm:bulletEnabled val="1"/>
        </dgm:presLayoutVars>
      </dgm:prSet>
      <dgm:spPr/>
      <dgm:t>
        <a:bodyPr/>
        <a:lstStyle/>
        <a:p>
          <a:pPr latinLnBrk="1"/>
          <a:endParaRPr lang="ko-KR" altLang="en-US"/>
        </a:p>
      </dgm:t>
    </dgm:pt>
    <dgm:pt modelId="{85BD7264-7D31-416A-A91A-AA86F29DD09D}" type="pres">
      <dgm:prSet presAssocID="{C19A1647-1014-4F3F-BC05-A520C31DB54B}" presName="sibTransFirstNode" presStyleLbl="bgShp" presStyleIdx="0" presStyleCnt="1"/>
      <dgm:spPr/>
      <dgm:t>
        <a:bodyPr/>
        <a:lstStyle/>
        <a:p>
          <a:pPr latinLnBrk="1"/>
          <a:endParaRPr lang="ko-KR" altLang="en-US"/>
        </a:p>
      </dgm:t>
    </dgm:pt>
    <dgm:pt modelId="{207EB538-49BF-467C-A130-BA7B2D377158}" type="pres">
      <dgm:prSet presAssocID="{6F813E20-1737-40CA-9426-7C0E6EDF39E0}" presName="nodeFollowingNodes" presStyleLbl="node1" presStyleIdx="1" presStyleCnt="5">
        <dgm:presLayoutVars>
          <dgm:bulletEnabled val="1"/>
        </dgm:presLayoutVars>
      </dgm:prSet>
      <dgm:spPr/>
      <dgm:t>
        <a:bodyPr/>
        <a:lstStyle/>
        <a:p>
          <a:pPr latinLnBrk="1"/>
          <a:endParaRPr lang="ko-KR" altLang="en-US"/>
        </a:p>
      </dgm:t>
    </dgm:pt>
    <dgm:pt modelId="{712B1DAC-B960-4F7B-A506-F6D94C103382}" type="pres">
      <dgm:prSet presAssocID="{BBA5B531-B646-48AB-87DC-106D0FD2E567}" presName="nodeFollowingNodes" presStyleLbl="node1" presStyleIdx="2" presStyleCnt="5">
        <dgm:presLayoutVars>
          <dgm:bulletEnabled val="1"/>
        </dgm:presLayoutVars>
      </dgm:prSet>
      <dgm:spPr/>
      <dgm:t>
        <a:bodyPr/>
        <a:lstStyle/>
        <a:p>
          <a:pPr latinLnBrk="1"/>
          <a:endParaRPr lang="ko-KR" altLang="en-US"/>
        </a:p>
      </dgm:t>
    </dgm:pt>
    <dgm:pt modelId="{0300CCBE-5188-46FF-B328-99F9B31CC8BC}" type="pres">
      <dgm:prSet presAssocID="{AD68ECD7-C7DB-427B-9026-749762164480}" presName="nodeFollowingNodes" presStyleLbl="node1" presStyleIdx="3" presStyleCnt="5">
        <dgm:presLayoutVars>
          <dgm:bulletEnabled val="1"/>
        </dgm:presLayoutVars>
      </dgm:prSet>
      <dgm:spPr/>
      <dgm:t>
        <a:bodyPr/>
        <a:lstStyle/>
        <a:p>
          <a:pPr latinLnBrk="1"/>
          <a:endParaRPr lang="ko-KR" altLang="en-US"/>
        </a:p>
      </dgm:t>
    </dgm:pt>
    <dgm:pt modelId="{A3938BF8-EEB9-4200-B4AB-FC162C437220}" type="pres">
      <dgm:prSet presAssocID="{DE7117E6-7541-435D-954A-E91449321A0B}" presName="nodeFollowingNodes" presStyleLbl="node1" presStyleIdx="4" presStyleCnt="5">
        <dgm:presLayoutVars>
          <dgm:bulletEnabled val="1"/>
        </dgm:presLayoutVars>
      </dgm:prSet>
      <dgm:spPr/>
      <dgm:t>
        <a:bodyPr/>
        <a:lstStyle/>
        <a:p>
          <a:pPr latinLnBrk="1"/>
          <a:endParaRPr lang="ko-KR" altLang="en-US"/>
        </a:p>
      </dgm:t>
    </dgm:pt>
  </dgm:ptLst>
  <dgm:cxnLst>
    <dgm:cxn modelId="{E7E219F0-EB59-4435-91F8-8A425F58C1B6}" srcId="{F8690611-3C25-44A5-A04E-6E856856F639}" destId="{DE7117E6-7541-435D-954A-E91449321A0B}" srcOrd="4" destOrd="0" parTransId="{84D1E3FB-6123-493B-B4AA-B27BB32E5B77}" sibTransId="{C9463517-93A9-4F61-A918-FB9879CA971B}"/>
    <dgm:cxn modelId="{F332A281-CB38-4F71-AF75-AF9043AAC7BF}" srcId="{F8690611-3C25-44A5-A04E-6E856856F639}" destId="{9ECD2A9A-39F5-447F-A296-36A938437BFE}" srcOrd="0" destOrd="0" parTransId="{FF6B8871-594B-4C07-9C09-26237AE51EA3}" sibTransId="{C19A1647-1014-4F3F-BC05-A520C31DB54B}"/>
    <dgm:cxn modelId="{75894AF6-C014-4D9C-92AB-8F3C39DAF4A1}" type="presOf" srcId="{BBA5B531-B646-48AB-87DC-106D0FD2E567}" destId="{712B1DAC-B960-4F7B-A506-F6D94C103382}" srcOrd="0" destOrd="0" presId="urn:microsoft.com/office/officeart/2005/8/layout/cycle3"/>
    <dgm:cxn modelId="{A5618E86-D685-47E9-BE67-0CB469D09BB5}" type="presOf" srcId="{6F813E20-1737-40CA-9426-7C0E6EDF39E0}" destId="{207EB538-49BF-467C-A130-BA7B2D377158}" srcOrd="0" destOrd="0" presId="urn:microsoft.com/office/officeart/2005/8/layout/cycle3"/>
    <dgm:cxn modelId="{7EF2AE01-38A9-4C48-A9A5-E311105A5CD6}" srcId="{F8690611-3C25-44A5-A04E-6E856856F639}" destId="{AD68ECD7-C7DB-427B-9026-749762164480}" srcOrd="3" destOrd="0" parTransId="{3CFA8775-FB40-45B2-AA82-17376048C74C}" sibTransId="{D6322BD0-3DFD-496D-B6DE-A5D3940D0A71}"/>
    <dgm:cxn modelId="{1B7F5577-F6C5-4B1A-BAD0-59FC66287A8E}" srcId="{F8690611-3C25-44A5-A04E-6E856856F639}" destId="{6F813E20-1737-40CA-9426-7C0E6EDF39E0}" srcOrd="1" destOrd="0" parTransId="{293E4D1E-D317-4F54-9985-CAC4EF30C071}" sibTransId="{71BE50B1-2720-4263-952A-7F47958BB634}"/>
    <dgm:cxn modelId="{9252DB73-A877-4E14-BC9B-AEBFBF8791D9}" type="presOf" srcId="{AD68ECD7-C7DB-427B-9026-749762164480}" destId="{0300CCBE-5188-46FF-B328-99F9B31CC8BC}" srcOrd="0" destOrd="0" presId="urn:microsoft.com/office/officeart/2005/8/layout/cycle3"/>
    <dgm:cxn modelId="{73AF167C-271C-427E-BE68-AADFCEE484D7}" type="presOf" srcId="{DE7117E6-7541-435D-954A-E91449321A0B}" destId="{A3938BF8-EEB9-4200-B4AB-FC162C437220}" srcOrd="0" destOrd="0" presId="urn:microsoft.com/office/officeart/2005/8/layout/cycle3"/>
    <dgm:cxn modelId="{A6E90B42-F356-4842-B7BA-8E12A5A7FF6B}" srcId="{F8690611-3C25-44A5-A04E-6E856856F639}" destId="{BBA5B531-B646-48AB-87DC-106D0FD2E567}" srcOrd="2" destOrd="0" parTransId="{84103BE5-CD17-4D34-87E3-82614F882E6C}" sibTransId="{9916E915-E7D2-4023-B6D2-5FB988D2D138}"/>
    <dgm:cxn modelId="{D6BD4781-2A4E-49D8-8B67-19853EB2C87B}" type="presOf" srcId="{F8690611-3C25-44A5-A04E-6E856856F639}" destId="{ADD1A68A-FA7A-44B5-9E69-25CF9840A4D7}" srcOrd="0" destOrd="0" presId="urn:microsoft.com/office/officeart/2005/8/layout/cycle3"/>
    <dgm:cxn modelId="{DC181470-8D62-474D-9BE7-6A64CE61A6E9}" type="presOf" srcId="{9ECD2A9A-39F5-447F-A296-36A938437BFE}" destId="{226CF175-496A-4D7E-9B71-675307141CE0}" srcOrd="0" destOrd="0" presId="urn:microsoft.com/office/officeart/2005/8/layout/cycle3"/>
    <dgm:cxn modelId="{79349BD4-ECD2-4655-A822-BAD549112233}" type="presOf" srcId="{C19A1647-1014-4F3F-BC05-A520C31DB54B}" destId="{85BD7264-7D31-416A-A91A-AA86F29DD09D}" srcOrd="0" destOrd="0" presId="urn:microsoft.com/office/officeart/2005/8/layout/cycle3"/>
    <dgm:cxn modelId="{6024DFD8-D212-4835-B8AA-391E376F9284}" type="presParOf" srcId="{ADD1A68A-FA7A-44B5-9E69-25CF9840A4D7}" destId="{6630E67B-4F22-4639-A355-EF5EC2DEDA88}" srcOrd="0" destOrd="0" presId="urn:microsoft.com/office/officeart/2005/8/layout/cycle3"/>
    <dgm:cxn modelId="{28643156-CDBB-4FF0-9BB3-EF9827EC8EAA}" type="presParOf" srcId="{6630E67B-4F22-4639-A355-EF5EC2DEDA88}" destId="{226CF175-496A-4D7E-9B71-675307141CE0}" srcOrd="0" destOrd="0" presId="urn:microsoft.com/office/officeart/2005/8/layout/cycle3"/>
    <dgm:cxn modelId="{0C2AB5E5-B8AC-4BBC-A82F-26A4AB648DC5}" type="presParOf" srcId="{6630E67B-4F22-4639-A355-EF5EC2DEDA88}" destId="{85BD7264-7D31-416A-A91A-AA86F29DD09D}" srcOrd="1" destOrd="0" presId="urn:microsoft.com/office/officeart/2005/8/layout/cycle3"/>
    <dgm:cxn modelId="{ADA0BFAD-F604-4FEB-B446-6A2582BC5ECA}" type="presParOf" srcId="{6630E67B-4F22-4639-A355-EF5EC2DEDA88}" destId="{207EB538-49BF-467C-A130-BA7B2D377158}" srcOrd="2" destOrd="0" presId="urn:microsoft.com/office/officeart/2005/8/layout/cycle3"/>
    <dgm:cxn modelId="{74BB7646-7434-4A7E-8DFB-ABE3A1A366EF}" type="presParOf" srcId="{6630E67B-4F22-4639-A355-EF5EC2DEDA88}" destId="{712B1DAC-B960-4F7B-A506-F6D94C103382}" srcOrd="3" destOrd="0" presId="urn:microsoft.com/office/officeart/2005/8/layout/cycle3"/>
    <dgm:cxn modelId="{72D8CEB3-1F39-43CD-A92F-7FAD4DCFE627}" type="presParOf" srcId="{6630E67B-4F22-4639-A355-EF5EC2DEDA88}" destId="{0300CCBE-5188-46FF-B328-99F9B31CC8BC}" srcOrd="4" destOrd="0" presId="urn:microsoft.com/office/officeart/2005/8/layout/cycle3"/>
    <dgm:cxn modelId="{30CBF252-36D6-4900-831E-D75E3CFBA23F}" type="presParOf" srcId="{6630E67B-4F22-4639-A355-EF5EC2DEDA88}" destId="{A3938BF8-EEB9-4200-B4AB-FC162C437220}" srcOrd="5" destOrd="0" presId="urn:microsoft.com/office/officeart/2005/8/layout/cycle3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85BD7264-7D31-416A-A91A-AA86F29DD09D}">
      <dsp:nvSpPr>
        <dsp:cNvPr id="0" name=""/>
        <dsp:cNvSpPr/>
      </dsp:nvSpPr>
      <dsp:spPr>
        <a:xfrm>
          <a:off x="1779050" y="-30997"/>
          <a:ext cx="4842949" cy="4842949"/>
        </a:xfrm>
        <a:prstGeom prst="circularArrow">
          <a:avLst>
            <a:gd name="adj1" fmla="val 5544"/>
            <a:gd name="adj2" fmla="val 330680"/>
            <a:gd name="adj3" fmla="val 13762643"/>
            <a:gd name="adj4" fmla="val 17394053"/>
            <a:gd name="adj5" fmla="val 5757"/>
          </a:avLst>
        </a:prstGeom>
        <a:solidFill>
          <a:schemeClr val="accent2">
            <a:tint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226CF175-496A-4D7E-9B71-675307141CE0}">
      <dsp:nvSpPr>
        <dsp:cNvPr id="0" name=""/>
        <dsp:cNvSpPr/>
      </dsp:nvSpPr>
      <dsp:spPr>
        <a:xfrm>
          <a:off x="3060148" y="199"/>
          <a:ext cx="2280753" cy="1140376"/>
        </a:xfrm>
        <a:prstGeom prst="roundRect">
          <a:avLst/>
        </a:prstGeom>
        <a:solidFill>
          <a:schemeClr val="accent2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137160" tIns="137160" rIns="137160" bIns="137160" numCol="1" spcCol="1270" anchor="ctr" anchorCtr="0">
          <a:noAutofit/>
        </a:bodyPr>
        <a:lstStyle/>
        <a:p>
          <a:pPr lvl="0" algn="ctr" defTabSz="1600200" latinLnBrk="1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ko-KR" altLang="en-US" sz="3600" kern="1200"/>
            <a:t>정국</a:t>
          </a:r>
        </a:p>
      </dsp:txBody>
      <dsp:txXfrm>
        <a:off x="3115817" y="55868"/>
        <a:ext cx="2169415" cy="1029038"/>
      </dsp:txXfrm>
    </dsp:sp>
    <dsp:sp modelId="{207EB538-49BF-467C-A130-BA7B2D377158}">
      <dsp:nvSpPr>
        <dsp:cNvPr id="0" name=""/>
        <dsp:cNvSpPr/>
      </dsp:nvSpPr>
      <dsp:spPr>
        <a:xfrm>
          <a:off x="5024292" y="1427233"/>
          <a:ext cx="2280753" cy="1140376"/>
        </a:xfrm>
        <a:prstGeom prst="roundRect">
          <a:avLst/>
        </a:prstGeom>
        <a:solidFill>
          <a:schemeClr val="accent3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137160" tIns="137160" rIns="137160" bIns="137160" numCol="1" spcCol="1270" anchor="ctr" anchorCtr="0">
          <a:noAutofit/>
        </a:bodyPr>
        <a:lstStyle/>
        <a:p>
          <a:pPr lvl="0" algn="ctr" defTabSz="1600200" latinLnBrk="1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ko-KR" altLang="en-US" sz="3600" kern="1200"/>
            <a:t>뷔</a:t>
          </a:r>
          <a:endParaRPr lang="en-US" altLang="ko-KR" sz="3600" kern="1200"/>
        </a:p>
      </dsp:txBody>
      <dsp:txXfrm>
        <a:off x="5079961" y="1482902"/>
        <a:ext cx="2169415" cy="1029038"/>
      </dsp:txXfrm>
    </dsp:sp>
    <dsp:sp modelId="{712B1DAC-B960-4F7B-A506-F6D94C103382}">
      <dsp:nvSpPr>
        <dsp:cNvPr id="0" name=""/>
        <dsp:cNvSpPr/>
      </dsp:nvSpPr>
      <dsp:spPr>
        <a:xfrm>
          <a:off x="4274056" y="3736224"/>
          <a:ext cx="2280753" cy="1140376"/>
        </a:xfrm>
        <a:prstGeom prst="roundRect">
          <a:avLst/>
        </a:prstGeom>
        <a:solidFill>
          <a:schemeClr val="accent4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137160" tIns="137160" rIns="137160" bIns="137160" numCol="1" spcCol="1270" anchor="ctr" anchorCtr="0">
          <a:noAutofit/>
        </a:bodyPr>
        <a:lstStyle/>
        <a:p>
          <a:pPr lvl="0" algn="ctr" defTabSz="1600200" latinLnBrk="1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ko-KR" altLang="en-US" sz="3600" kern="1200"/>
            <a:t>리더</a:t>
          </a:r>
        </a:p>
      </dsp:txBody>
      <dsp:txXfrm>
        <a:off x="4329725" y="3791893"/>
        <a:ext cx="2169415" cy="1029038"/>
      </dsp:txXfrm>
    </dsp:sp>
    <dsp:sp modelId="{0300CCBE-5188-46FF-B328-99F9B31CC8BC}">
      <dsp:nvSpPr>
        <dsp:cNvPr id="0" name=""/>
        <dsp:cNvSpPr/>
      </dsp:nvSpPr>
      <dsp:spPr>
        <a:xfrm>
          <a:off x="1846239" y="3736224"/>
          <a:ext cx="2280753" cy="1140376"/>
        </a:xfrm>
        <a:prstGeom prst="roundRect">
          <a:avLst/>
        </a:prstGeom>
        <a:solidFill>
          <a:schemeClr val="accent5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137160" tIns="137160" rIns="137160" bIns="137160" numCol="1" spcCol="1270" anchor="ctr" anchorCtr="0">
          <a:noAutofit/>
        </a:bodyPr>
        <a:lstStyle/>
        <a:p>
          <a:pPr lvl="0" algn="ctr" defTabSz="1600200" latinLnBrk="1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ko-KR" altLang="en-US" sz="3600" kern="1200"/>
            <a:t>지민</a:t>
          </a:r>
        </a:p>
      </dsp:txBody>
      <dsp:txXfrm>
        <a:off x="1901908" y="3791893"/>
        <a:ext cx="2169415" cy="1029038"/>
      </dsp:txXfrm>
    </dsp:sp>
    <dsp:sp modelId="{A3938BF8-EEB9-4200-B4AB-FC162C437220}">
      <dsp:nvSpPr>
        <dsp:cNvPr id="0" name=""/>
        <dsp:cNvSpPr/>
      </dsp:nvSpPr>
      <dsp:spPr>
        <a:xfrm>
          <a:off x="1096003" y="1427233"/>
          <a:ext cx="2280753" cy="1140376"/>
        </a:xfrm>
        <a:prstGeom prst="roundRect">
          <a:avLst/>
        </a:prstGeom>
        <a:solidFill>
          <a:schemeClr val="accent6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137160" tIns="137160" rIns="137160" bIns="137160" numCol="1" spcCol="1270" anchor="ctr" anchorCtr="0">
          <a:noAutofit/>
        </a:bodyPr>
        <a:lstStyle/>
        <a:p>
          <a:pPr lvl="0" algn="ctr" defTabSz="1600200" latinLnBrk="1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ko-KR" altLang="en-US" sz="3600" kern="1200"/>
            <a:t>슈가</a:t>
          </a:r>
        </a:p>
      </dsp:txBody>
      <dsp:txXfrm>
        <a:off x="1151672" y="1482902"/>
        <a:ext cx="2169415" cy="1029038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cycle3">
  <dgm:title val=""/>
  <dgm:desc val=""/>
  <dgm:catLst>
    <dgm:cat type="cycle" pri="5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  <dgm:pt modelId="5">
          <dgm:prSet phldr="1"/>
        </dgm:pt>
      </dgm:ptLst>
      <dgm:cxnLst>
        <dgm:cxn modelId="6" srcId="0" destId="1" srcOrd="0" destOrd="0"/>
        <dgm:cxn modelId="7" srcId="0" destId="2" srcOrd="1" destOrd="0"/>
        <dgm:cxn modelId="8" srcId="0" destId="3" srcOrd="2" destOrd="0"/>
        <dgm:cxn modelId="9" srcId="0" destId="4" srcOrd="3" destOrd="0"/>
        <dgm:cxn modelId="10" srcId="0" destId="5" srcOrd="4" destOrd="0"/>
      </dgm:cxnLst>
      <dgm:bg/>
      <dgm:whole/>
    </dgm:dataModel>
  </dgm:sampData>
  <dgm:styleData>
    <dgm:dataModel>
      <dgm:ptLst>
        <dgm:pt modelId="0" type="doc"/>
        <dgm:pt modelId="1"/>
        <dgm:pt modelId="2"/>
        <dgm:pt modelId="3"/>
      </dgm:ptLst>
      <dgm:cxnLst>
        <dgm:cxn modelId="4" srcId="0" destId="1" srcOrd="0" destOrd="0"/>
        <dgm:cxn modelId="5" srcId="0" destId="2" srcOrd="1" destOrd="0"/>
        <dgm:cxn modelId="6" srcId="0" destId="3" srcOrd="2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  <dgm:pt modelId="5"/>
        <dgm:pt modelId="6"/>
      </dgm:ptLst>
      <dgm:cxnLst>
        <dgm:cxn modelId="7" srcId="0" destId="1" srcOrd="0" destOrd="0"/>
        <dgm:cxn modelId="8" srcId="0" destId="2" srcOrd="1" destOrd="0"/>
        <dgm:cxn modelId="9" srcId="0" destId="3" srcOrd="2" destOrd="0"/>
        <dgm:cxn modelId="10" srcId="0" destId="4" srcOrd="3" destOrd="0"/>
        <dgm:cxn modelId="11" srcId="0" destId="5" srcOrd="4" destOrd="0"/>
        <dgm:cxn modelId="12" srcId="0" destId="6" srcOrd="5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axis="ch" ptType="node" func="cnt" op="equ" val="2">
        <dgm:alg type="composite">
          <dgm:param type="ar" val="0.9"/>
        </dgm:alg>
        <dgm:shape xmlns:r="http://schemas.openxmlformats.org/officeDocument/2006/relationships" r:blip="">
          <dgm:adjLst/>
        </dgm:shape>
        <dgm:presOf/>
        <dgm:constrLst>
          <dgm:constr type="primFontSz" for="ch" ptType="node" op="equ" val="65"/>
          <dgm:constr type="ctrX" for="ch" forName="node1" refType="w" fact="0.5"/>
          <dgm:constr type="t" for="ch" forName="node1"/>
          <dgm:constr type="w" for="ch" forName="node1" refType="w" fact="0.8"/>
          <dgm:constr type="h" for="ch" forName="node1" refType="w" refFor="ch" refForName="node1" fact="0.5"/>
          <dgm:constr type="ctrX" for="ch" forName="sibTrans" refType="w" fact="0.5"/>
          <dgm:constr type="t" for="ch" forName="sibTrans"/>
          <dgm:constr type="w" for="ch" forName="sibTrans" refType="w" fact="0.8"/>
          <dgm:constr type="h" for="ch" forName="sibTrans" refType="w" refFor="ch" refForName="node1" fact="0.5"/>
          <dgm:constr type="userA" for="ch" forName="sibTrans" refType="w" fact="1.07"/>
          <dgm:constr type="ctrX" for="ch" forName="node2" refType="w" fact="0.5"/>
          <dgm:constr type="b" for="ch" forName="node2" refType="h"/>
          <dgm:constr type="w" for="ch" forName="node2" refType="w" fact="0.8"/>
          <dgm:constr type="h" for="ch" forName="node2" refType="w" refFor="ch" refForName="node1" fact="0.5"/>
          <dgm:constr type="l" for="ch" forName="sp1"/>
          <dgm:constr type="t" for="ch" forName="sp1" refType="h" fact="0.5"/>
          <dgm:constr type="w" for="ch" forName="sp1" val="1"/>
          <dgm:constr type="h" for="ch" forName="sp1" val="1"/>
          <dgm:constr type="r" for="ch" forName="sp2" refType="w"/>
          <dgm:constr type="t" for="ch" forName="sp2" refType="h" fact="0.5"/>
          <dgm:constr type="w" for="ch" forName="sp2" val="1"/>
          <dgm:constr type="h" for="ch" forName="sp2" val="1"/>
        </dgm:constrLst>
        <dgm:ruleLst/>
      </dgm:if>
      <dgm:else name="Name3">
        <dgm:alg type="composite"/>
        <dgm:shape xmlns:r="http://schemas.openxmlformats.org/officeDocument/2006/relationships" r:blip="">
          <dgm:adjLst/>
        </dgm:shape>
        <dgm:presOf/>
        <dgm:constrLst>
          <dgm:constr type="primFontSz" for="ch" ptType="node" op="equ" val="65"/>
        </dgm:constrLst>
        <dgm:ruleLst/>
      </dgm:else>
    </dgm:choose>
    <dgm:choose name="Name4">
      <dgm:if name="Name5" axis="ch" ptType="node" func="cnt" op="equ" val="2">
        <dgm:layoutNode name="node1">
          <dgm:varLst>
            <dgm:bulletEnabled val="1"/>
          </dgm:varLst>
          <dgm:alg type="tx"/>
          <dgm:shape xmlns:r="http://schemas.openxmlformats.org/officeDocument/2006/relationships" type="roundRect" r:blip="">
            <dgm:adjLst/>
          </dgm:shape>
          <dgm:presOf axis="ch desOrSelf" ptType="node node" st="1 1" cnt="1 0"/>
          <dgm:constrLst>
            <dgm:constr type="tMarg" refType="primFontSz" fact="0.3"/>
            <dgm:constr type="bMarg" refType="primFontSz" fact="0.3"/>
            <dgm:constr type="lMarg" refType="primFontSz" fact="0.3"/>
            <dgm:constr type="rMarg" refType="primFontSz" fact="0.3"/>
          </dgm:constrLst>
          <dgm:ruleLst>
            <dgm:rule type="primFontSz" val="5" fact="NaN" max="NaN"/>
          </dgm:ruleLst>
        </dgm:layoutNode>
        <dgm:layoutNode name="sibTrans" styleLbl="bgShp">
          <dgm:choose name="Name6">
            <dgm:if name="Name7" func="var" arg="dir" op="equ" val="norm">
              <dgm:alg type="conn">
                <dgm:param type="connRout" val="longCurve"/>
                <dgm:param type="begPts" val="midR"/>
                <dgm:param type="endPts" val="midL"/>
                <dgm:param type="dstNode" val="node1"/>
              </dgm:alg>
              <dgm:shape xmlns:r="http://schemas.openxmlformats.org/officeDocument/2006/relationships" type="conn" r:blip="" zOrderOff="-2">
                <dgm:adjLst/>
              </dgm:shape>
              <dgm:presOf axis="ch" ptType="sibTrans"/>
              <dgm:constrLst>
                <dgm:constr type="userA"/>
                <dgm:constr type="diam" refType="userA" fact="-1"/>
                <dgm:constr type="wArH" refType="userA" fact="0.05"/>
                <dgm:constr type="hArH" refType="userA" fact="0.1"/>
                <dgm:constr type="stemThick" refType="userA" fact="0.06"/>
                <dgm:constr type="begPad" refType="connDist" fact="-0.2"/>
                <dgm:constr type="endPad" refType="connDist" fact="0.05"/>
              </dgm:constrLst>
            </dgm:if>
            <dgm:else name="Name8">
              <dgm:alg type="conn">
                <dgm:param type="connRout" val="longCurve"/>
                <dgm:param type="begPts" val="midL"/>
                <dgm:param type="endPts" val="midR"/>
                <dgm:param type="dstNode" val="node1"/>
              </dgm:alg>
              <dgm:shape xmlns:r="http://schemas.openxmlformats.org/officeDocument/2006/relationships" type="conn" r:blip="" zOrderOff="-2">
                <dgm:adjLst/>
              </dgm:shape>
              <dgm:presOf axis="ch" ptType="sibTrans"/>
              <dgm:constrLst>
                <dgm:constr type="userA"/>
                <dgm:constr type="diam" refType="userA"/>
                <dgm:constr type="wArH" refType="userA" fact="0.05"/>
                <dgm:constr type="hArH" refType="userA" fact="0.1"/>
                <dgm:constr type="stemThick" refType="userA" fact="0.06"/>
                <dgm:constr type="begPad" refType="connDist" fact="-0.2"/>
                <dgm:constr type="endPad" refType="connDist" fact="0.05"/>
              </dgm:constrLst>
            </dgm:else>
          </dgm:choose>
          <dgm:ruleLst/>
        </dgm:layoutNode>
        <dgm:layoutNode name="node2">
          <dgm:varLst>
            <dgm:bulletEnabled val="1"/>
          </dgm:varLst>
          <dgm:alg type="tx"/>
          <dgm:shape xmlns:r="http://schemas.openxmlformats.org/officeDocument/2006/relationships" type="roundRect" r:blip="">
            <dgm:adjLst/>
          </dgm:shape>
          <dgm:presOf axis="ch desOrSelf" ptType="node node" st="2 1" cnt="1 0"/>
          <dgm:constrLst>
            <dgm:constr type="tMarg" refType="primFontSz" fact="0.3"/>
            <dgm:constr type="bMarg" refType="primFontSz" fact="0.3"/>
            <dgm:constr type="lMarg" refType="primFontSz" fact="0.3"/>
            <dgm:constr type="rMarg" refType="primFontSz" fact="0.3"/>
          </dgm:constrLst>
          <dgm:ruleLst>
            <dgm:rule type="primFontSz" val="5" fact="NaN" max="NaN"/>
          </dgm:ruleLst>
        </dgm:layoutNode>
        <dgm:layoutNode name="sp1">
          <dgm:alg type="sp"/>
          <dgm:shape xmlns:r="http://schemas.openxmlformats.org/officeDocument/2006/relationships" r:blip="">
            <dgm:adjLst/>
          </dgm:shape>
          <dgm:presOf/>
          <dgm:constrLst/>
          <dgm:ruleLst/>
        </dgm:layoutNode>
        <dgm:layoutNode name="sp2">
          <dgm:alg type="sp"/>
          <dgm:shape xmlns:r="http://schemas.openxmlformats.org/officeDocument/2006/relationships" r:blip="">
            <dgm:adjLst/>
          </dgm:shape>
          <dgm:presOf/>
          <dgm:constrLst/>
          <dgm:ruleLst/>
        </dgm:layoutNode>
      </dgm:if>
      <dgm:else name="Name9">
        <dgm:layoutNode name="cycle">
          <dgm:choose name="Name10">
            <dgm:if name="Name11" func="var" arg="dir" op="equ" val="norm">
              <dgm:alg type="cycle">
                <dgm:param type="stAng" val="0"/>
                <dgm:param type="spanAng" val="360"/>
              </dgm:alg>
              <dgm:shape xmlns:r="http://schemas.openxmlformats.org/officeDocument/2006/relationships" r:blip="">
                <dgm:adjLst/>
              </dgm:shape>
              <dgm:presOf/>
              <dgm:constrLst>
                <dgm:constr type="diam" refType="w"/>
                <dgm:constr type="w" for="ch" ptType="node" refType="w"/>
                <dgm:constr type="sibSp" val="15"/>
                <dgm:constr type="userA" for="ch" ptType="sibTrans" refType="diam" op="equ" fact="-1"/>
                <dgm:constr type="wArH" for="ch" ptType="sibTrans" refType="diam" op="equ" fact="0.05"/>
                <dgm:constr type="hArH" for="ch" ptType="sibTrans" refType="diam" op="equ" fact="0.1"/>
                <dgm:constr type="stemThick" for="ch" ptType="sibTrans" refType="diam" op="equ" fact="0.065"/>
                <dgm:constr type="primFontSz" for="ch" ptType="node" op="equ"/>
              </dgm:constrLst>
            </dgm:if>
            <dgm:else name="Name12">
              <dgm:alg type="cycle">
                <dgm:param type="stAng" val="0"/>
                <dgm:param type="spanAng" val="-360"/>
              </dgm:alg>
              <dgm:shape xmlns:r="http://schemas.openxmlformats.org/officeDocument/2006/relationships" r:blip="">
                <dgm:adjLst/>
              </dgm:shape>
              <dgm:presOf/>
              <dgm:constrLst>
                <dgm:constr type="diam" refType="w"/>
                <dgm:constr type="w" for="ch" ptType="node" refType="w"/>
                <dgm:constr type="sibSp" val="15"/>
                <dgm:constr type="userA" for="ch" ptType="sibTrans" refType="diam" op="equ"/>
                <dgm:constr type="wArH" for="ch" ptType="sibTrans" refType="diam" op="equ" fact="0.05"/>
                <dgm:constr type="hArH" for="ch" ptType="sibTrans" refType="diam" op="equ" fact="0.1"/>
                <dgm:constr type="stemThick" for="ch" ptType="sibTrans" refType="diam" op="equ" fact="0.065"/>
                <dgm:constr type="primFontSz" for="ch" ptType="node" op="equ"/>
              </dgm:constrLst>
            </dgm:else>
          </dgm:choose>
          <dgm:ruleLst/>
          <dgm:forEach name="nodesFirstNodeForEach" axis="ch" ptType="node" cnt="1">
            <dgm:layoutNode name="nodeFirstNode">
              <dgm:varLst>
                <dgm:bulletEnabled val="1"/>
              </dgm:varLst>
              <dgm:alg type="tx"/>
              <dgm:shape xmlns:r="http://schemas.openxmlformats.org/officeDocument/2006/relationships" type="roundRect" r:blip="">
                <dgm:adjLst/>
              </dgm:shape>
              <dgm:presOf axis="desOrSelf" ptType="node"/>
              <dgm:constrLst>
                <dgm:constr type="h" refType="w" fact="0.5"/>
                <dgm:constr type="primFontSz" val="65"/>
                <dgm:constr type="tMarg" refType="primFontSz" fact="0.3"/>
                <dgm:constr type="bMarg" refType="primFontSz" fact="0.3"/>
                <dgm:constr type="lMarg" refType="primFontSz" fact="0.3"/>
                <dgm:constr type="rMarg" refType="primFontSz" fact="0.3"/>
              </dgm:constrLst>
              <dgm:ruleLst>
                <dgm:rule type="primFontSz" val="5" fact="NaN" max="NaN"/>
              </dgm:ruleLst>
            </dgm:layoutNode>
            <dgm:forEach name="sibTransForEach" axis="followSib" ptType="sibTrans" cnt="1">
              <dgm:layoutNode name="sibTransFirstNode" styleLbl="bgShp">
                <dgm:choose name="Name13">
                  <dgm:if name="Name14" func="var" arg="dir" op="equ" val="norm">
                    <dgm:alg type="conn">
                      <dgm:param type="connRout" val="longCurve"/>
                      <dgm:param type="begPts" val="midR"/>
                      <dgm:param type="endPts" val="midL"/>
                      <dgm:param type="dstNode" val="nodeFirstNode"/>
                    </dgm:alg>
                  </dgm:if>
                  <dgm:else name="Name15">
                    <dgm:alg type="conn">
                      <dgm:param type="connRout" val="longCurve"/>
                      <dgm:param type="begPts" val="midL"/>
                      <dgm:param type="endPts" val="midR"/>
                      <dgm:param type="dstNode" val="nodeFirstNode"/>
                    </dgm:alg>
                  </dgm:else>
                </dgm:choose>
                <dgm:shape xmlns:r="http://schemas.openxmlformats.org/officeDocument/2006/relationships" type="conn" r:blip="" zOrderOff="-2">
                  <dgm:adjLst/>
                </dgm:shape>
                <dgm:presOf axis="self"/>
                <dgm:choose name="Name16">
                  <dgm:if name="Name17" axis="par ch" ptType="doc node" func="cnt" op="equ" val="3">
                    <dgm:constrLst>
                      <dgm:constr type="userA"/>
                      <dgm:constr type="diam" refType="userA" fact="1.01"/>
                      <dgm:constr type="begPad" refType="connDist" fact="-0.2"/>
                      <dgm:constr type="endPad" refType="connDist" fact="0.05"/>
                    </dgm:constrLst>
                  </dgm:if>
                  <dgm:if name="Name18" axis="par ch" ptType="doc node" func="cnt" op="equ" val="4">
                    <dgm:constrLst>
                      <dgm:constr type="userA"/>
                      <dgm:constr type="diam" refType="userA" fact="1.26"/>
                      <dgm:constr type="begPad" refType="connDist" fact="-0.2"/>
                      <dgm:constr type="endPad" refType="connDist" fact="0.05"/>
                    </dgm:constrLst>
                  </dgm:if>
                  <dgm:if name="Name19" axis="par ch" ptType="doc node" func="cnt" op="equ" val="5">
                    <dgm:constrLst>
                      <dgm:constr type="userA"/>
                      <dgm:constr type="diam" refType="userA" fact="1.04"/>
                      <dgm:constr type="begPad" refType="connDist" fact="-0.2"/>
                      <dgm:constr type="endPad" refType="connDist" fact="0.05"/>
                    </dgm:constrLst>
                  </dgm:if>
                  <dgm:if name="Name20" axis="par ch" ptType="doc node" func="cnt" op="equ" val="6">
                    <dgm:constrLst>
                      <dgm:constr type="userA"/>
                      <dgm:constr type="diam" refType="userA" fact="1.1"/>
                      <dgm:constr type="begPad" refType="connDist" fact="-0.2"/>
                      <dgm:constr type="endPad" refType="connDist" fact="0.05"/>
                    </dgm:constrLst>
                  </dgm:if>
                  <dgm:else name="Name21">
                    <dgm:constrLst>
                      <dgm:constr type="userA"/>
                      <dgm:constr type="diam" refType="userA" fact="1.04"/>
                      <dgm:constr type="begPad" refType="connDist" fact="-0.2"/>
                      <dgm:constr type="endPad" refType="connDist" fact="0.05"/>
                    </dgm:constrLst>
                  </dgm:else>
                </dgm:choose>
                <dgm:ruleLst/>
              </dgm:layoutNode>
            </dgm:forEach>
          </dgm:forEach>
          <dgm:forEach name="followingNodesForEach" axis="ch" ptType="node" st="2">
            <dgm:layoutNode name="nodeFollowingNodes">
              <dgm:varLst>
                <dgm:bulletEnabled val="1"/>
              </dgm:varLst>
              <dgm:alg type="tx"/>
              <dgm:shape xmlns:r="http://schemas.openxmlformats.org/officeDocument/2006/relationships" type="roundRect" r:blip="">
                <dgm:adjLst/>
              </dgm:shape>
              <dgm:presOf axis="desOrSelf" ptType="node"/>
              <dgm:constrLst>
                <dgm:constr type="h" refType="w" fact="0.5"/>
                <dgm:constr type="primFontSz" val="65"/>
                <dgm:constr type="tMarg" refType="primFontSz" fact="0.3"/>
                <dgm:constr type="bMarg" refType="primFontSz" fact="0.3"/>
                <dgm:constr type="lMarg" refType="primFontSz" fact="0.3"/>
                <dgm:constr type="rMarg" refType="primFontSz" fact="0.3"/>
              </dgm:constrLst>
              <dgm:ruleLst>
                <dgm:rule type="primFontSz" val="5" fact="NaN" max="NaN"/>
              </dgm:ruleLst>
            </dgm:layoutNode>
          </dgm:forEach>
        </dgm:layoutNode>
      </dgm:else>
    </dgm:choose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gif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1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5" Type="http://schemas.microsoft.com/office/2007/relationships/diagramDrawing" Target="../diagrams/drawing1.xml"/><Relationship Id="rId4" Type="http://schemas.openxmlformats.org/officeDocument/2006/relationships/diagramColors" Target="../diagrams/colors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109218</xdr:colOff>
      <xdr:row>1</xdr:row>
      <xdr:rowOff>123825</xdr:rowOff>
    </xdr:from>
    <xdr:to>
      <xdr:col>6</xdr:col>
      <xdr:colOff>293687</xdr:colOff>
      <xdr:row>23</xdr:row>
      <xdr:rowOff>164135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0" b="100000" l="758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18" y="608013"/>
          <a:ext cx="4375469" cy="5914060"/>
        </a:xfrm>
        <a:prstGeom prst="rect">
          <a:avLst/>
        </a:prstGeom>
      </xdr:spPr>
    </xdr:pic>
    <xdr:clientData/>
  </xdr:twoCellAnchor>
  <xdr:twoCellAnchor editAs="oneCell">
    <xdr:from>
      <xdr:col>4</xdr:col>
      <xdr:colOff>11906</xdr:colOff>
      <xdr:row>2</xdr:row>
      <xdr:rowOff>26193</xdr:rowOff>
    </xdr:from>
    <xdr:to>
      <xdr:col>6</xdr:col>
      <xdr:colOff>654844</xdr:colOff>
      <xdr:row>5</xdr:row>
      <xdr:rowOff>26194</xdr:rowOff>
    </xdr:to>
    <xdr:pic>
      <xdr:nvPicPr>
        <xdr:cNvPr id="3" name="그림 2" descr="역전재판 시리즈/&lt;strong&gt;말풍선&lt;/strong&gt;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56" y="728662"/>
          <a:ext cx="2024063" cy="1214438"/>
        </a:xfrm>
        <a:prstGeom prst="rect">
          <a:avLst/>
        </a:prstGeom>
      </xdr:spPr>
    </xdr:pic>
    <xdr:clientData/>
  </xdr:twoCellAnchor>
  <xdr:oneCellAnchor>
    <xdr:from>
      <xdr:col>4</xdr:col>
      <xdr:colOff>428625</xdr:colOff>
      <xdr:row>3</xdr:row>
      <xdr:rowOff>11907</xdr:rowOff>
    </xdr:from>
    <xdr:ext cx="1302472" cy="402803"/>
    <xdr:sp macro="" textlink="">
      <xdr:nvSpPr>
        <xdr:cNvPr id="4" name="TextBox 3"/>
        <xdr:cNvSpPr txBox="1"/>
      </xdr:nvSpPr>
      <xdr:spPr>
        <a:xfrm>
          <a:off x="3190875" y="1119188"/>
          <a:ext cx="1302472" cy="4028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ko-KR" altLang="en-US" sz="1400" b="1">
              <a:solidFill>
                <a:srgbClr val="FF0000"/>
              </a:solidFill>
            </a:rPr>
            <a:t>신곡 나왔어요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257175</xdr:colOff>
      <xdr:row>3</xdr:row>
      <xdr:rowOff>47625</xdr:rowOff>
    </xdr:from>
    <xdr:to>
      <xdr:col>13</xdr:col>
      <xdr:colOff>428625</xdr:colOff>
      <xdr:row>26</xdr:row>
      <xdr:rowOff>104775</xdr:rowOff>
    </xdr:to>
    <xdr:graphicFrame macro="">
      <xdr:nvGraphicFramePr>
        <xdr:cNvPr id="2" name="다이어그램 1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  <xdr:twoCellAnchor>
    <xdr:from>
      <xdr:col>6</xdr:col>
      <xdr:colOff>114300</xdr:colOff>
      <xdr:row>10</xdr:row>
      <xdr:rowOff>123825</xdr:rowOff>
    </xdr:from>
    <xdr:to>
      <xdr:col>8</xdr:col>
      <xdr:colOff>596898</xdr:colOff>
      <xdr:row>19</xdr:row>
      <xdr:rowOff>111123</xdr:rowOff>
    </xdr:to>
    <xdr:sp macro="" textlink="">
      <xdr:nvSpPr>
        <xdr:cNvPr id="4" name="타원 3"/>
        <xdr:cNvSpPr/>
      </xdr:nvSpPr>
      <xdr:spPr>
        <a:xfrm>
          <a:off x="4286250" y="2495550"/>
          <a:ext cx="1873248" cy="1873248"/>
        </a:xfrm>
        <a:prstGeom prst="ellipse">
          <a:avLst/>
        </a:prstGeom>
        <a:solidFill>
          <a:schemeClr val="accent3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ko-KR" altLang="en-US" sz="2400" b="1"/>
            <a:t>방탄</a:t>
          </a:r>
          <a:endParaRPr lang="en-US" altLang="ko-KR" sz="2400" b="1"/>
        </a:p>
        <a:p>
          <a:pPr algn="ctr"/>
          <a:r>
            <a:rPr lang="ko-KR" altLang="en-US" sz="2400" b="1"/>
            <a:t>소년단</a:t>
          </a:r>
        </a:p>
      </xdr:txBody>
    </xdr:sp>
    <xdr:clientData/>
  </xdr:twoCellAnchor>
  <xdr:twoCellAnchor>
    <xdr:from>
      <xdr:col>3</xdr:col>
      <xdr:colOff>639764</xdr:colOff>
      <xdr:row>4</xdr:row>
      <xdr:rowOff>169862</xdr:rowOff>
    </xdr:from>
    <xdr:to>
      <xdr:col>10</xdr:col>
      <xdr:colOff>667458</xdr:colOff>
      <xdr:row>25</xdr:row>
      <xdr:rowOff>72993</xdr:rowOff>
    </xdr:to>
    <xdr:sp macro="" textlink="">
      <xdr:nvSpPr>
        <xdr:cNvPr id="3" name="포인트가 6개인 별 2"/>
        <xdr:cNvSpPr/>
      </xdr:nvSpPr>
      <xdr:spPr>
        <a:xfrm>
          <a:off x="2725739" y="1284287"/>
          <a:ext cx="4894969" cy="4303681"/>
        </a:xfrm>
        <a:prstGeom prst="star6">
          <a:avLst/>
        </a:prstGeom>
        <a:solidFill>
          <a:schemeClr val="tx2">
            <a:lumMod val="50000"/>
            <a:alpha val="35000"/>
          </a:schemeClr>
        </a:solidFill>
        <a:ln>
          <a:noFill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showGridLines="0" tabSelected="1" view="pageLayout" zoomScale="110" zoomScaleNormal="100" zoomScalePageLayoutView="110" workbookViewId="0">
      <selection activeCell="A2" sqref="A2"/>
    </sheetView>
  </sheetViews>
  <sheetFormatPr defaultRowHeight="16.5" x14ac:dyDescent="0.3"/>
  <cols>
    <col min="11" max="11" width="9.75" customWidth="1"/>
  </cols>
  <sheetData>
    <row r="1" spans="1:13" ht="38.25" customHeight="1" x14ac:dyDescent="0.3">
      <c r="A1" s="36" t="s">
        <v>0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</row>
    <row r="2" spans="1:13" ht="30" customHeight="1" x14ac:dyDescent="0.3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3" ht="26.25" x14ac:dyDescent="0.3">
      <c r="A3" s="6" t="s">
        <v>1</v>
      </c>
      <c r="B3" s="6"/>
      <c r="C3" s="7"/>
      <c r="D3" s="8"/>
      <c r="E3" s="8"/>
      <c r="F3" s="8"/>
      <c r="G3" s="8"/>
      <c r="H3" s="8"/>
      <c r="I3" s="5"/>
      <c r="J3" s="5"/>
      <c r="K3" s="35"/>
      <c r="L3" s="5"/>
      <c r="M3" s="5"/>
    </row>
    <row r="4" spans="1:13" ht="26.25" x14ac:dyDescent="0.3">
      <c r="A4" s="6"/>
      <c r="B4" s="6"/>
      <c r="C4" s="7"/>
      <c r="D4" s="8"/>
      <c r="E4" s="8"/>
      <c r="F4" s="8"/>
      <c r="G4" s="8"/>
      <c r="H4" s="8"/>
      <c r="I4" s="5"/>
      <c r="J4" s="5"/>
      <c r="K4" s="5"/>
      <c r="L4" s="5"/>
      <c r="M4" s="5"/>
    </row>
    <row r="5" spans="1:13" ht="26.25" x14ac:dyDescent="0.3">
      <c r="A5" s="6" t="s">
        <v>7</v>
      </c>
      <c r="B5" s="6"/>
      <c r="C5" s="7"/>
      <c r="D5" s="8"/>
      <c r="E5" s="8"/>
      <c r="F5" s="8"/>
      <c r="G5" s="8"/>
      <c r="H5" s="8"/>
      <c r="I5" s="5"/>
      <c r="J5" s="5"/>
      <c r="K5" s="5"/>
      <c r="L5" s="5"/>
      <c r="M5" s="5"/>
    </row>
    <row r="6" spans="1:13" ht="26.25" x14ac:dyDescent="0.3">
      <c r="A6" s="6"/>
      <c r="B6" s="6"/>
      <c r="C6" s="7"/>
      <c r="D6" s="8"/>
      <c r="E6" s="8"/>
      <c r="F6" s="8"/>
      <c r="G6" s="8"/>
      <c r="H6" s="8"/>
      <c r="I6" s="5"/>
      <c r="J6" s="5"/>
      <c r="K6" s="5"/>
      <c r="L6" s="5"/>
      <c r="M6" s="5"/>
    </row>
    <row r="7" spans="1:13" ht="26.25" x14ac:dyDescent="0.3">
      <c r="A7" s="6" t="s">
        <v>2</v>
      </c>
      <c r="B7" s="6"/>
      <c r="C7" s="7"/>
      <c r="D7" s="8"/>
      <c r="E7" s="8"/>
      <c r="F7" s="8"/>
      <c r="G7" s="8"/>
      <c r="H7" s="8"/>
      <c r="I7" s="5"/>
      <c r="J7" s="5"/>
      <c r="K7" s="5"/>
      <c r="L7" s="5"/>
      <c r="M7" s="5"/>
    </row>
    <row r="8" spans="1:13" ht="26.25" x14ac:dyDescent="0.3">
      <c r="A8" s="6"/>
      <c r="B8" s="6"/>
      <c r="C8" s="7"/>
      <c r="D8" s="8"/>
      <c r="E8" s="8"/>
      <c r="F8" s="8"/>
      <c r="G8" s="8"/>
      <c r="H8" s="8"/>
      <c r="I8" s="5"/>
      <c r="J8" s="5"/>
      <c r="K8" s="5"/>
      <c r="L8" s="5"/>
      <c r="M8" s="5"/>
    </row>
    <row r="9" spans="1:13" ht="26.25" x14ac:dyDescent="0.3">
      <c r="A9" s="6" t="s">
        <v>8</v>
      </c>
      <c r="B9" s="6"/>
      <c r="C9" s="7"/>
      <c r="D9" s="8"/>
      <c r="E9" s="8"/>
      <c r="F9" s="8"/>
      <c r="G9" s="8"/>
      <c r="H9" s="8"/>
      <c r="I9" s="5"/>
      <c r="J9" s="5"/>
      <c r="K9" s="5"/>
      <c r="L9" s="5"/>
      <c r="M9" s="5"/>
    </row>
    <row r="10" spans="1:13" x14ac:dyDescent="0.3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</row>
    <row r="11" spans="1:13" x14ac:dyDescent="0.3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</row>
    <row r="12" spans="1:13" ht="38.25" x14ac:dyDescent="0.3">
      <c r="A12" s="36" t="s">
        <v>3</v>
      </c>
      <c r="B12" s="36"/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</row>
    <row r="13" spans="1:13" x14ac:dyDescent="0.3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</row>
    <row r="14" spans="1:13" ht="26.25" x14ac:dyDescent="0.3">
      <c r="A14" s="6" t="s">
        <v>4</v>
      </c>
      <c r="B14" s="9"/>
      <c r="C14" s="9"/>
      <c r="D14" s="9"/>
      <c r="E14" s="9"/>
      <c r="F14" s="9"/>
      <c r="G14" s="9"/>
      <c r="H14" s="5"/>
      <c r="I14" s="5"/>
      <c r="J14" s="5"/>
      <c r="K14" s="5"/>
      <c r="L14" s="5"/>
      <c r="M14" s="5"/>
    </row>
    <row r="15" spans="1:13" ht="26.25" x14ac:dyDescent="0.3">
      <c r="A15" s="9"/>
      <c r="B15" s="9"/>
      <c r="C15" s="9"/>
      <c r="D15" s="9"/>
      <c r="E15" s="9"/>
      <c r="F15" s="9"/>
      <c r="G15" s="9"/>
      <c r="H15" s="5"/>
      <c r="I15" s="5"/>
      <c r="J15" s="5"/>
      <c r="K15" s="5"/>
      <c r="L15" s="5"/>
      <c r="M15" s="5"/>
    </row>
    <row r="16" spans="1:13" ht="26.25" x14ac:dyDescent="0.3">
      <c r="A16" s="10" t="s">
        <v>5</v>
      </c>
      <c r="B16" s="9"/>
      <c r="C16" s="9"/>
      <c r="D16" s="9"/>
      <c r="E16" s="9"/>
      <c r="F16" s="9"/>
      <c r="G16" s="9"/>
      <c r="H16" s="5"/>
      <c r="I16" s="5"/>
      <c r="J16" s="5"/>
      <c r="K16" s="5"/>
      <c r="L16" s="5"/>
      <c r="M16" s="5"/>
    </row>
    <row r="17" spans="1:13" ht="26.25" x14ac:dyDescent="0.3">
      <c r="A17" s="9"/>
      <c r="B17" s="9"/>
      <c r="C17" s="9"/>
      <c r="D17" s="9"/>
      <c r="E17" s="9"/>
      <c r="F17" s="9"/>
      <c r="G17" s="9"/>
      <c r="H17" s="5"/>
      <c r="I17" s="5"/>
      <c r="J17" s="5"/>
      <c r="K17" s="5"/>
      <c r="L17" s="5"/>
      <c r="M17" s="5"/>
    </row>
    <row r="18" spans="1:13" ht="26.25" x14ac:dyDescent="0.3">
      <c r="A18" s="10" t="s">
        <v>6</v>
      </c>
      <c r="B18" s="9"/>
      <c r="C18" s="9"/>
      <c r="D18" s="9"/>
      <c r="E18" s="9"/>
      <c r="F18" s="9"/>
      <c r="G18" s="9"/>
      <c r="H18" s="5"/>
      <c r="I18" s="5"/>
      <c r="J18" s="5"/>
      <c r="K18" s="5"/>
      <c r="L18" s="5"/>
      <c r="M18" s="5"/>
    </row>
  </sheetData>
  <mergeCells count="2">
    <mergeCell ref="A1:M1"/>
    <mergeCell ref="A12:M12"/>
  </mergeCells>
  <phoneticPr fontId="1" type="noConversion"/>
  <pageMargins left="0.7" right="0.7" top="0.75" bottom="0.75" header="0.3" footer="0.3"/>
  <pageSetup paperSize="9" scale="99" orientation="landscape" r:id="rId1"/>
  <headerFooter>
    <oddHeader>&amp;C&amp;"-,굵게"&amp;20인덕대학교 엑셀 수업 (머릿글 바닥글) 삽입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9"/>
  <sheetViews>
    <sheetView workbookViewId="0">
      <selection activeCell="K21" sqref="K21"/>
    </sheetView>
  </sheetViews>
  <sheetFormatPr defaultRowHeight="26.25" x14ac:dyDescent="0.3"/>
  <cols>
    <col min="1" max="1" width="17" style="4" customWidth="1"/>
    <col min="2" max="2" width="19.5" style="4" customWidth="1"/>
    <col min="3" max="3" width="9.5" style="4" customWidth="1"/>
    <col min="4" max="4" width="9.125" style="4" bestFit="1" customWidth="1"/>
    <col min="5" max="7" width="10.75" style="4" bestFit="1" customWidth="1"/>
    <col min="8" max="8" width="1.875" style="4" customWidth="1"/>
    <col min="9" max="9" width="1.5" style="4" customWidth="1"/>
    <col min="10" max="10" width="0.875" style="4" customWidth="1"/>
    <col min="11" max="11" width="16.5" style="4" customWidth="1"/>
    <col min="12" max="12" width="8.25" style="4" customWidth="1"/>
    <col min="13" max="13" width="19" style="4" customWidth="1"/>
    <col min="14" max="14" width="13" style="4" customWidth="1"/>
    <col min="15" max="15" width="9" style="4"/>
    <col min="16" max="16" width="10.125" style="4" bestFit="1" customWidth="1"/>
    <col min="17" max="16384" width="9" style="4"/>
  </cols>
  <sheetData>
    <row r="1" spans="1:15" x14ac:dyDescent="0.3">
      <c r="B1" s="32" t="s">
        <v>105</v>
      </c>
      <c r="C1" s="32"/>
    </row>
    <row r="3" spans="1:15" x14ac:dyDescent="0.3">
      <c r="B3" s="1" t="s">
        <v>28</v>
      </c>
      <c r="C3" s="1"/>
      <c r="D3" s="1"/>
      <c r="E3" s="1"/>
      <c r="F3" s="1"/>
      <c r="G3" s="1"/>
    </row>
    <row r="4" spans="1:15" x14ac:dyDescent="0.3">
      <c r="B4" s="1" t="s">
        <v>29</v>
      </c>
      <c r="C4" s="1" t="s">
        <v>106</v>
      </c>
      <c r="D4" s="1" t="s">
        <v>31</v>
      </c>
      <c r="E4" s="1" t="s">
        <v>32</v>
      </c>
      <c r="F4" s="1" t="s">
        <v>33</v>
      </c>
      <c r="G4" s="1" t="s">
        <v>34</v>
      </c>
      <c r="K4" s="16"/>
    </row>
    <row r="5" spans="1:15" x14ac:dyDescent="0.3">
      <c r="A5" s="4" t="s">
        <v>113</v>
      </c>
      <c r="B5" s="1" t="s">
        <v>35</v>
      </c>
      <c r="C5" s="1" t="s">
        <v>107</v>
      </c>
      <c r="D5" s="17">
        <v>38.799999999999997</v>
      </c>
      <c r="E5" s="17">
        <v>30</v>
      </c>
      <c r="F5" s="17">
        <v>30</v>
      </c>
      <c r="G5" s="17">
        <f>AVERAGE(D5:F5)</f>
        <v>32.93333333333333</v>
      </c>
      <c r="K5" s="4" t="s">
        <v>125</v>
      </c>
      <c r="M5" s="4" t="s">
        <v>126</v>
      </c>
      <c r="N5" s="4" t="str">
        <f>CONCATENATE(A5," ",B5)</f>
        <v>레드벨벳 아이린</v>
      </c>
    </row>
    <row r="6" spans="1:15" x14ac:dyDescent="0.3">
      <c r="A6" s="4" t="s">
        <v>123</v>
      </c>
      <c r="B6" s="1" t="s">
        <v>36</v>
      </c>
      <c r="C6" s="1" t="s">
        <v>107</v>
      </c>
      <c r="D6" s="17">
        <v>40</v>
      </c>
      <c r="E6" s="17">
        <v>20</v>
      </c>
      <c r="F6" s="33" t="s">
        <v>73</v>
      </c>
      <c r="G6" s="17">
        <f t="shared" ref="G6:G17" si="0">AVERAGE(D6:F6)</f>
        <v>30</v>
      </c>
      <c r="K6" s="4" t="s">
        <v>127</v>
      </c>
      <c r="M6" s="4" t="s">
        <v>128</v>
      </c>
      <c r="N6" s="4" t="str">
        <f>LEFT(B6,2)</f>
        <v>아이</v>
      </c>
      <c r="O6" s="4" t="str">
        <f>RIGHT(B6,1)</f>
        <v>유</v>
      </c>
    </row>
    <row r="7" spans="1:15" x14ac:dyDescent="0.3">
      <c r="A7" s="4" t="s">
        <v>124</v>
      </c>
      <c r="B7" s="1" t="s">
        <v>37</v>
      </c>
      <c r="C7" s="1" t="s">
        <v>108</v>
      </c>
      <c r="D7" s="17">
        <v>50</v>
      </c>
      <c r="E7" s="17">
        <v>50</v>
      </c>
      <c r="F7" s="17">
        <v>50</v>
      </c>
      <c r="G7" s="17">
        <f t="shared" si="0"/>
        <v>50</v>
      </c>
      <c r="K7" s="4" t="s">
        <v>129</v>
      </c>
      <c r="M7" s="4" t="s">
        <v>130</v>
      </c>
      <c r="N7" s="4" t="str">
        <f>MID(B7,2,3)</f>
        <v>다니엘</v>
      </c>
    </row>
    <row r="8" spans="1:15" x14ac:dyDescent="0.3">
      <c r="A8" s="4" t="s">
        <v>114</v>
      </c>
      <c r="B8" s="1" t="s">
        <v>50</v>
      </c>
      <c r="C8" s="1" t="s">
        <v>107</v>
      </c>
      <c r="D8" s="17">
        <v>20</v>
      </c>
      <c r="E8" s="17">
        <v>90</v>
      </c>
      <c r="F8" s="17">
        <v>100</v>
      </c>
      <c r="G8" s="17">
        <f t="shared" si="0"/>
        <v>70</v>
      </c>
      <c r="K8" s="16" t="s">
        <v>131</v>
      </c>
      <c r="M8" s="4" t="s">
        <v>132</v>
      </c>
      <c r="N8" s="4">
        <f>LEN(B8)</f>
        <v>3</v>
      </c>
      <c r="O8" s="4" t="s">
        <v>133</v>
      </c>
    </row>
    <row r="9" spans="1:15" x14ac:dyDescent="0.3">
      <c r="A9" s="4" t="s">
        <v>115</v>
      </c>
      <c r="B9" s="1" t="s">
        <v>51</v>
      </c>
      <c r="C9" s="1" t="s">
        <v>108</v>
      </c>
      <c r="D9" s="17">
        <v>50</v>
      </c>
      <c r="E9" s="17">
        <v>100</v>
      </c>
      <c r="F9" s="17">
        <v>100</v>
      </c>
      <c r="G9" s="17">
        <f t="shared" si="0"/>
        <v>83.333333333333329</v>
      </c>
      <c r="K9" s="4" t="s">
        <v>134</v>
      </c>
      <c r="M9" s="4" t="s">
        <v>135</v>
      </c>
      <c r="N9" s="4" t="str">
        <f>REPLACE(B9,1,3,"AOA 센터인 김설현 ")</f>
        <v xml:space="preserve">AOA 센터인 김설현 </v>
      </c>
    </row>
    <row r="10" spans="1:15" x14ac:dyDescent="0.3">
      <c r="A10" s="4" t="s">
        <v>116</v>
      </c>
      <c r="B10" s="1" t="s">
        <v>138</v>
      </c>
      <c r="C10" s="1" t="s">
        <v>108</v>
      </c>
      <c r="D10" s="17">
        <v>70</v>
      </c>
      <c r="E10" s="17">
        <v>20</v>
      </c>
      <c r="F10" s="17">
        <v>100</v>
      </c>
      <c r="G10" s="17">
        <f t="shared" si="0"/>
        <v>63.333333333333336</v>
      </c>
      <c r="K10" s="4" t="s">
        <v>136</v>
      </c>
      <c r="M10" s="4" t="s">
        <v>137</v>
      </c>
      <c r="N10" s="4" t="str">
        <f>TRIM(B10)</f>
        <v>윤 현 빈</v>
      </c>
    </row>
    <row r="11" spans="1:15" x14ac:dyDescent="0.3">
      <c r="A11" s="4" t="s">
        <v>118</v>
      </c>
      <c r="B11" s="1" t="s">
        <v>117</v>
      </c>
      <c r="C11" s="1" t="s">
        <v>107</v>
      </c>
      <c r="D11" s="17">
        <v>20</v>
      </c>
      <c r="E11" s="17">
        <v>88</v>
      </c>
      <c r="F11" s="17">
        <v>100</v>
      </c>
      <c r="G11" s="17">
        <f t="shared" si="0"/>
        <v>69.333333333333329</v>
      </c>
    </row>
    <row r="12" spans="1:15" x14ac:dyDescent="0.3">
      <c r="A12" s="4" t="s">
        <v>119</v>
      </c>
      <c r="B12" s="1" t="s">
        <v>54</v>
      </c>
      <c r="C12" s="1" t="s">
        <v>108</v>
      </c>
      <c r="D12" s="17">
        <v>90</v>
      </c>
      <c r="E12" s="17">
        <v>70</v>
      </c>
      <c r="F12" s="17">
        <v>50</v>
      </c>
      <c r="G12" s="17">
        <f t="shared" si="0"/>
        <v>70</v>
      </c>
    </row>
    <row r="13" spans="1:15" x14ac:dyDescent="0.3">
      <c r="A13" s="4" t="s">
        <v>119</v>
      </c>
      <c r="B13" s="1" t="s">
        <v>55</v>
      </c>
      <c r="C13" s="1" t="s">
        <v>108</v>
      </c>
      <c r="D13" s="17">
        <v>68.214285714285793</v>
      </c>
      <c r="E13" s="17">
        <v>80</v>
      </c>
      <c r="F13" s="17">
        <v>91.785714285714207</v>
      </c>
      <c r="G13" s="17">
        <f t="shared" si="0"/>
        <v>80</v>
      </c>
    </row>
    <row r="14" spans="1:15" x14ac:dyDescent="0.3">
      <c r="A14" s="4" t="s">
        <v>120</v>
      </c>
      <c r="B14" s="1" t="s">
        <v>56</v>
      </c>
      <c r="C14" s="1" t="s">
        <v>108</v>
      </c>
      <c r="D14" s="17">
        <v>73.095238095238102</v>
      </c>
      <c r="E14" s="17">
        <v>20</v>
      </c>
      <c r="F14" s="17">
        <v>100</v>
      </c>
      <c r="G14" s="17">
        <f t="shared" si="0"/>
        <v>64.365079365079367</v>
      </c>
    </row>
    <row r="15" spans="1:15" x14ac:dyDescent="0.3">
      <c r="A15" s="4" t="s">
        <v>121</v>
      </c>
      <c r="B15" s="1" t="s">
        <v>45</v>
      </c>
      <c r="C15" s="1" t="s">
        <v>108</v>
      </c>
      <c r="D15" s="17">
        <v>77.976190476190496</v>
      </c>
      <c r="E15" s="17">
        <v>0</v>
      </c>
      <c r="F15" s="17">
        <v>80</v>
      </c>
      <c r="G15" s="17">
        <f t="shared" si="0"/>
        <v>52.658730158730158</v>
      </c>
    </row>
    <row r="16" spans="1:15" x14ac:dyDescent="0.3">
      <c r="A16" s="4" t="s">
        <v>122</v>
      </c>
      <c r="B16" s="1" t="s">
        <v>46</v>
      </c>
      <c r="C16" s="1" t="s">
        <v>108</v>
      </c>
      <c r="D16" s="17">
        <v>82.857142857142904</v>
      </c>
      <c r="E16" s="17">
        <v>90</v>
      </c>
      <c r="F16" s="17">
        <v>97.142857142857096</v>
      </c>
      <c r="G16" s="17">
        <f t="shared" si="0"/>
        <v>90</v>
      </c>
      <c r="K16" s="16"/>
    </row>
    <row r="17" spans="2:11" x14ac:dyDescent="0.3">
      <c r="B17" s="1" t="s">
        <v>34</v>
      </c>
      <c r="C17" s="1"/>
      <c r="D17" s="17">
        <f>AVERAGE(D5:D16)</f>
        <v>56.745238095238108</v>
      </c>
      <c r="E17" s="17">
        <f t="shared" ref="E17:F17" si="1">AVERAGE(E5:E16)</f>
        <v>54.833333333333336</v>
      </c>
      <c r="F17" s="17">
        <f t="shared" si="1"/>
        <v>81.720779220779207</v>
      </c>
      <c r="G17" s="17">
        <f t="shared" si="0"/>
        <v>64.433116883116881</v>
      </c>
      <c r="K17" s="16"/>
    </row>
    <row r="18" spans="2:11" x14ac:dyDescent="0.3">
      <c r="K18" s="16"/>
    </row>
    <row r="19" spans="2:11" x14ac:dyDescent="0.3">
      <c r="K19" s="16"/>
    </row>
  </sheetData>
  <phoneticPr fontId="1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9"/>
  <sheetViews>
    <sheetView topLeftCell="E1" workbookViewId="0">
      <selection activeCell="L15" sqref="L15"/>
    </sheetView>
  </sheetViews>
  <sheetFormatPr defaultRowHeight="26.25" x14ac:dyDescent="0.3"/>
  <cols>
    <col min="1" max="1" width="17.75" style="4" customWidth="1"/>
    <col min="2" max="2" width="17" style="4" customWidth="1"/>
    <col min="3" max="3" width="19.5" style="4" customWidth="1"/>
    <col min="4" max="4" width="9.5" style="4" customWidth="1"/>
    <col min="5" max="5" width="9.125" style="4" bestFit="1" customWidth="1"/>
    <col min="6" max="8" width="10.75" style="4" bestFit="1" customWidth="1"/>
    <col min="9" max="9" width="1.875" style="4" customWidth="1"/>
    <col min="10" max="10" width="1.5" style="4" customWidth="1"/>
    <col min="11" max="11" width="0.875" style="4" customWidth="1"/>
    <col min="12" max="12" width="16.5" style="4" customWidth="1"/>
    <col min="13" max="13" width="8.25" style="4" customWidth="1"/>
    <col min="14" max="14" width="9.5" style="4" customWidth="1"/>
    <col min="15" max="15" width="24.5" style="4" customWidth="1"/>
    <col min="16" max="16" width="9" style="4"/>
    <col min="17" max="17" width="10.125" style="4" bestFit="1" customWidth="1"/>
    <col min="18" max="16384" width="9" style="4"/>
  </cols>
  <sheetData>
    <row r="1" spans="1:15" x14ac:dyDescent="0.3">
      <c r="C1" s="32" t="s">
        <v>105</v>
      </c>
      <c r="D1" s="32"/>
    </row>
    <row r="3" spans="1:15" x14ac:dyDescent="0.3">
      <c r="C3" s="1" t="s">
        <v>28</v>
      </c>
      <c r="D3" s="1"/>
      <c r="E3" s="1"/>
      <c r="F3" s="1"/>
      <c r="G3" s="1"/>
      <c r="H3" s="1"/>
    </row>
    <row r="4" spans="1:15" x14ac:dyDescent="0.3">
      <c r="A4" s="4" t="s">
        <v>143</v>
      </c>
      <c r="C4" s="1" t="s">
        <v>29</v>
      </c>
      <c r="D4" s="1" t="s">
        <v>106</v>
      </c>
      <c r="E4" s="1" t="s">
        <v>31</v>
      </c>
      <c r="F4" s="1" t="s">
        <v>32</v>
      </c>
      <c r="G4" s="1" t="s">
        <v>33</v>
      </c>
      <c r="H4" s="1" t="s">
        <v>34</v>
      </c>
      <c r="L4" s="16"/>
    </row>
    <row r="5" spans="1:15" x14ac:dyDescent="0.3">
      <c r="A5" s="4" t="s">
        <v>143</v>
      </c>
      <c r="B5" s="4" t="s">
        <v>113</v>
      </c>
      <c r="C5" s="1" t="s">
        <v>35</v>
      </c>
      <c r="D5" s="1" t="s">
        <v>107</v>
      </c>
      <c r="E5" s="17">
        <v>38.799999999999997</v>
      </c>
      <c r="F5" s="17">
        <v>30</v>
      </c>
      <c r="G5" s="17">
        <v>30</v>
      </c>
      <c r="H5" s="17">
        <f>AVERAGE(E5:G5)</f>
        <v>32.93333333333333</v>
      </c>
      <c r="L5" s="4" t="s">
        <v>141</v>
      </c>
      <c r="M5" s="4" t="s">
        <v>142</v>
      </c>
      <c r="O5" s="4" t="s">
        <v>149</v>
      </c>
    </row>
    <row r="6" spans="1:15" x14ac:dyDescent="0.3">
      <c r="A6" s="4" t="s">
        <v>144</v>
      </c>
      <c r="B6" s="4" t="s">
        <v>123</v>
      </c>
      <c r="C6" s="1" t="s">
        <v>36</v>
      </c>
      <c r="D6" s="1" t="s">
        <v>107</v>
      </c>
      <c r="E6" s="17">
        <v>40</v>
      </c>
      <c r="F6" s="17">
        <v>20</v>
      </c>
      <c r="G6" s="33" t="s">
        <v>73</v>
      </c>
      <c r="H6" s="17">
        <f t="shared" ref="H6:H17" si="0">AVERAGE(E6:G6)</f>
        <v>30</v>
      </c>
      <c r="O6" s="4">
        <f>COUNTIFS(A5:A16,"가수",D5:D16,"여자")</f>
        <v>3</v>
      </c>
    </row>
    <row r="7" spans="1:15" x14ac:dyDescent="0.3">
      <c r="A7" s="4" t="s">
        <v>144</v>
      </c>
      <c r="B7" s="4" t="s">
        <v>124</v>
      </c>
      <c r="C7" s="1" t="s">
        <v>37</v>
      </c>
      <c r="D7" s="1" t="s">
        <v>108</v>
      </c>
      <c r="E7" s="17">
        <v>50</v>
      </c>
      <c r="F7" s="17">
        <v>50</v>
      </c>
      <c r="G7" s="17">
        <v>50</v>
      </c>
      <c r="H7" s="17">
        <f t="shared" si="0"/>
        <v>50</v>
      </c>
      <c r="M7" s="4" t="s">
        <v>146</v>
      </c>
      <c r="O7" s="4" t="s">
        <v>148</v>
      </c>
    </row>
    <row r="8" spans="1:15" x14ac:dyDescent="0.3">
      <c r="A8" s="4" t="s">
        <v>139</v>
      </c>
      <c r="B8" s="4" t="s">
        <v>116</v>
      </c>
      <c r="C8" s="1" t="s">
        <v>50</v>
      </c>
      <c r="D8" s="1" t="s">
        <v>107</v>
      </c>
      <c r="E8" s="17">
        <v>20</v>
      </c>
      <c r="F8" s="17">
        <v>90</v>
      </c>
      <c r="G8" s="17">
        <v>100</v>
      </c>
      <c r="H8" s="17">
        <f t="shared" si="0"/>
        <v>70</v>
      </c>
      <c r="L8" s="16"/>
      <c r="M8" s="4" t="s">
        <v>147</v>
      </c>
      <c r="O8" s="4">
        <f>AVERAGEIFS(H5:H16,A5:A16,"가수",D5:D16,"여자")</f>
        <v>44.088888888888881</v>
      </c>
    </row>
    <row r="9" spans="1:15" x14ac:dyDescent="0.3">
      <c r="A9" s="4" t="s">
        <v>145</v>
      </c>
      <c r="B9" s="4" t="s">
        <v>115</v>
      </c>
      <c r="C9" s="1" t="s">
        <v>51</v>
      </c>
      <c r="D9" s="1" t="s">
        <v>108</v>
      </c>
      <c r="E9" s="17">
        <v>50</v>
      </c>
      <c r="F9" s="17">
        <v>100</v>
      </c>
      <c r="G9" s="17">
        <v>100</v>
      </c>
      <c r="H9" s="17">
        <f t="shared" si="0"/>
        <v>83.333333333333329</v>
      </c>
    </row>
    <row r="10" spans="1:15" x14ac:dyDescent="0.3">
      <c r="A10" s="4" t="s">
        <v>139</v>
      </c>
      <c r="B10" s="4" t="s">
        <v>116</v>
      </c>
      <c r="C10" s="1" t="s">
        <v>138</v>
      </c>
      <c r="D10" s="1" t="s">
        <v>108</v>
      </c>
      <c r="E10" s="17">
        <v>70</v>
      </c>
      <c r="F10" s="17">
        <v>20</v>
      </c>
      <c r="G10" s="17">
        <v>100</v>
      </c>
      <c r="H10" s="17">
        <f t="shared" si="0"/>
        <v>63.333333333333336</v>
      </c>
    </row>
    <row r="11" spans="1:15" x14ac:dyDescent="0.3">
      <c r="A11" s="4" t="s">
        <v>144</v>
      </c>
      <c r="B11" s="4" t="s">
        <v>118</v>
      </c>
      <c r="C11" s="1" t="s">
        <v>117</v>
      </c>
      <c r="D11" s="1" t="s">
        <v>107</v>
      </c>
      <c r="E11" s="17">
        <v>20</v>
      </c>
      <c r="F11" s="17">
        <v>88</v>
      </c>
      <c r="G11" s="17">
        <v>100</v>
      </c>
      <c r="H11" s="17">
        <f t="shared" si="0"/>
        <v>69.333333333333329</v>
      </c>
    </row>
    <row r="12" spans="1:15" x14ac:dyDescent="0.3">
      <c r="A12" s="4" t="s">
        <v>144</v>
      </c>
      <c r="B12" s="4" t="s">
        <v>119</v>
      </c>
      <c r="C12" s="1" t="s">
        <v>54</v>
      </c>
      <c r="D12" s="1" t="s">
        <v>108</v>
      </c>
      <c r="E12" s="17">
        <v>90</v>
      </c>
      <c r="F12" s="17">
        <v>70</v>
      </c>
      <c r="G12" s="17">
        <v>50</v>
      </c>
      <c r="H12" s="17">
        <f t="shared" si="0"/>
        <v>70</v>
      </c>
    </row>
    <row r="13" spans="1:15" x14ac:dyDescent="0.3">
      <c r="A13" s="4" t="s">
        <v>144</v>
      </c>
      <c r="B13" s="4" t="s">
        <v>119</v>
      </c>
      <c r="C13" s="1" t="s">
        <v>55</v>
      </c>
      <c r="D13" s="1" t="s">
        <v>108</v>
      </c>
      <c r="E13" s="17">
        <v>68.214285714285793</v>
      </c>
      <c r="F13" s="17">
        <v>80</v>
      </c>
      <c r="G13" s="17">
        <v>91.785714285714207</v>
      </c>
      <c r="H13" s="17">
        <f t="shared" si="0"/>
        <v>80</v>
      </c>
    </row>
    <row r="14" spans="1:15" x14ac:dyDescent="0.3">
      <c r="A14" s="4" t="s">
        <v>143</v>
      </c>
      <c r="B14" s="4" t="s">
        <v>120</v>
      </c>
      <c r="C14" s="1" t="s">
        <v>56</v>
      </c>
      <c r="D14" s="1" t="s">
        <v>108</v>
      </c>
      <c r="E14" s="17">
        <v>73.095238095238102</v>
      </c>
      <c r="F14" s="17">
        <v>20</v>
      </c>
      <c r="G14" s="17">
        <v>100</v>
      </c>
      <c r="H14" s="17">
        <f t="shared" si="0"/>
        <v>64.365079365079367</v>
      </c>
    </row>
    <row r="15" spans="1:15" x14ac:dyDescent="0.3">
      <c r="A15" s="4" t="s">
        <v>139</v>
      </c>
      <c r="B15" s="4" t="s">
        <v>121</v>
      </c>
      <c r="C15" s="1" t="s">
        <v>45</v>
      </c>
      <c r="D15" s="1" t="s">
        <v>108</v>
      </c>
      <c r="E15" s="17">
        <v>77.976190476190496</v>
      </c>
      <c r="F15" s="17">
        <v>0</v>
      </c>
      <c r="G15" s="17">
        <v>80</v>
      </c>
      <c r="H15" s="17">
        <f t="shared" si="0"/>
        <v>52.658730158730158</v>
      </c>
    </row>
    <row r="16" spans="1:15" x14ac:dyDescent="0.3">
      <c r="A16" s="4" t="s">
        <v>140</v>
      </c>
      <c r="B16" s="4" t="s">
        <v>122</v>
      </c>
      <c r="C16" s="1" t="s">
        <v>46</v>
      </c>
      <c r="D16" s="1" t="s">
        <v>108</v>
      </c>
      <c r="E16" s="17">
        <v>82.857142857142904</v>
      </c>
      <c r="F16" s="17">
        <v>90</v>
      </c>
      <c r="G16" s="17">
        <v>97.142857142857096</v>
      </c>
      <c r="H16" s="17">
        <f t="shared" si="0"/>
        <v>90</v>
      </c>
      <c r="L16" s="16"/>
    </row>
    <row r="17" spans="3:12" x14ac:dyDescent="0.3">
      <c r="C17" s="1" t="s">
        <v>34</v>
      </c>
      <c r="D17" s="1"/>
      <c r="E17" s="17">
        <f>AVERAGE(E5:E16)</f>
        <v>56.745238095238108</v>
      </c>
      <c r="F17" s="17">
        <f t="shared" ref="F17:G17" si="1">AVERAGE(F5:F16)</f>
        <v>54.833333333333336</v>
      </c>
      <c r="G17" s="17">
        <f t="shared" si="1"/>
        <v>81.720779220779207</v>
      </c>
      <c r="H17" s="17">
        <f t="shared" si="0"/>
        <v>64.433116883116881</v>
      </c>
      <c r="L17" s="16"/>
    </row>
    <row r="18" spans="3:12" x14ac:dyDescent="0.3">
      <c r="L18" s="16"/>
    </row>
    <row r="19" spans="3:12" x14ac:dyDescent="0.3">
      <c r="L19" s="16"/>
    </row>
  </sheetData>
  <phoneticPr fontId="1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"/>
  <sheetViews>
    <sheetView workbookViewId="0">
      <selection activeCell="M10" sqref="M10"/>
    </sheetView>
  </sheetViews>
  <sheetFormatPr defaultRowHeight="26.25" x14ac:dyDescent="0.3"/>
  <cols>
    <col min="1" max="1" width="10.875" style="4" customWidth="1"/>
    <col min="2" max="2" width="17.25" style="4" customWidth="1"/>
    <col min="3" max="3" width="10.375" style="4" customWidth="1"/>
    <col min="4" max="4" width="9.5" style="4" customWidth="1"/>
    <col min="5" max="5" width="11.375" style="4" customWidth="1"/>
    <col min="6" max="6" width="11.875" style="4" customWidth="1"/>
    <col min="7" max="7" width="1.875" style="4" customWidth="1"/>
    <col min="8" max="8" width="1.5" style="4" customWidth="1"/>
    <col min="9" max="9" width="0.875" style="4" customWidth="1"/>
    <col min="10" max="10" width="16.5" style="4" customWidth="1"/>
    <col min="11" max="11" width="14.375" style="4" customWidth="1"/>
    <col min="12" max="12" width="11.375" style="4" customWidth="1"/>
    <col min="13" max="13" width="24.5" style="4" customWidth="1"/>
    <col min="14" max="14" width="9" style="4"/>
    <col min="15" max="15" width="10.125" style="4" bestFit="1" customWidth="1"/>
    <col min="16" max="16384" width="9" style="4"/>
  </cols>
  <sheetData>
    <row r="1" spans="1:12" x14ac:dyDescent="0.3">
      <c r="C1" s="32"/>
      <c r="D1" s="32"/>
      <c r="E1" s="32"/>
    </row>
    <row r="3" spans="1:12" x14ac:dyDescent="0.3">
      <c r="A3" s="1" t="s">
        <v>28</v>
      </c>
      <c r="D3" s="1"/>
      <c r="E3" s="1"/>
      <c r="F3" s="1"/>
    </row>
    <row r="4" spans="1:12" x14ac:dyDescent="0.3">
      <c r="A4" s="4" t="s">
        <v>143</v>
      </c>
      <c r="C4" s="1" t="s">
        <v>29</v>
      </c>
      <c r="D4" s="1" t="s">
        <v>106</v>
      </c>
      <c r="E4" s="1" t="s">
        <v>163</v>
      </c>
      <c r="F4" s="1" t="s">
        <v>34</v>
      </c>
      <c r="J4" s="16" t="s">
        <v>152</v>
      </c>
    </row>
    <row r="5" spans="1:12" x14ac:dyDescent="0.3">
      <c r="A5" s="4" t="s">
        <v>143</v>
      </c>
      <c r="B5" s="4" t="s">
        <v>113</v>
      </c>
      <c r="C5" s="1" t="s">
        <v>35</v>
      </c>
      <c r="D5" s="1" t="s">
        <v>107</v>
      </c>
      <c r="E5" s="1" t="str">
        <f>HLOOKUP(A5,$J$17:$L$18,2,0)</f>
        <v>우수</v>
      </c>
      <c r="F5" s="34">
        <v>30</v>
      </c>
      <c r="J5" s="4" t="s">
        <v>153</v>
      </c>
      <c r="K5" s="4" t="s">
        <v>154</v>
      </c>
      <c r="L5" s="4" t="str">
        <f>INDEX(C5:C16,2)</f>
        <v>아이유</v>
      </c>
    </row>
    <row r="6" spans="1:12" x14ac:dyDescent="0.3">
      <c r="A6" s="4" t="s">
        <v>144</v>
      </c>
      <c r="B6" s="4" t="s">
        <v>123</v>
      </c>
      <c r="C6" s="1" t="s">
        <v>36</v>
      </c>
      <c r="D6" s="1" t="s">
        <v>107</v>
      </c>
      <c r="E6" s="1" t="str">
        <f t="shared" ref="E6:E16" si="0">HLOOKUP(A6,$J$17:$L$18,2,0)</f>
        <v>우수</v>
      </c>
      <c r="F6" s="34">
        <v>40</v>
      </c>
      <c r="J6" s="4" t="s">
        <v>155</v>
      </c>
      <c r="K6" s="4" t="s">
        <v>156</v>
      </c>
      <c r="L6" s="4">
        <f>MATCH("아이유",C5:C16,0)</f>
        <v>2</v>
      </c>
    </row>
    <row r="7" spans="1:12" x14ac:dyDescent="0.3">
      <c r="A7" s="4" t="s">
        <v>144</v>
      </c>
      <c r="B7" s="4" t="s">
        <v>124</v>
      </c>
      <c r="C7" s="1" t="s">
        <v>151</v>
      </c>
      <c r="D7" s="1" t="s">
        <v>108</v>
      </c>
      <c r="E7" s="1" t="str">
        <f t="shared" si="0"/>
        <v>우수</v>
      </c>
      <c r="F7" s="34">
        <v>50</v>
      </c>
      <c r="J7" s="4" t="s">
        <v>157</v>
      </c>
      <c r="K7" s="4" t="s">
        <v>158</v>
      </c>
      <c r="L7" s="4" t="str">
        <f>INDEX(C5:C16,MATCH("솔로가수",B5:B16,0))</f>
        <v>아이유</v>
      </c>
    </row>
    <row r="8" spans="1:12" x14ac:dyDescent="0.3">
      <c r="A8" s="4" t="s">
        <v>139</v>
      </c>
      <c r="B8" s="4" t="s">
        <v>116</v>
      </c>
      <c r="C8" s="1" t="s">
        <v>50</v>
      </c>
      <c r="D8" s="1" t="s">
        <v>107</v>
      </c>
      <c r="E8" s="1" t="str">
        <f t="shared" si="0"/>
        <v>보통</v>
      </c>
      <c r="F8" s="34">
        <v>60</v>
      </c>
      <c r="J8" s="16"/>
    </row>
    <row r="9" spans="1:12" x14ac:dyDescent="0.3">
      <c r="A9" s="4" t="s">
        <v>145</v>
      </c>
      <c r="B9" s="4" t="s">
        <v>115</v>
      </c>
      <c r="C9" s="1" t="s">
        <v>51</v>
      </c>
      <c r="D9" s="1" t="s">
        <v>108</v>
      </c>
      <c r="E9" s="1" t="str">
        <f t="shared" si="0"/>
        <v>우수</v>
      </c>
      <c r="F9" s="34">
        <v>70</v>
      </c>
    </row>
    <row r="10" spans="1:12" x14ac:dyDescent="0.3">
      <c r="A10" s="4" t="s">
        <v>139</v>
      </c>
      <c r="B10" s="4" t="s">
        <v>116</v>
      </c>
      <c r="C10" s="1" t="s">
        <v>150</v>
      </c>
      <c r="D10" s="1" t="s">
        <v>108</v>
      </c>
      <c r="E10" s="1" t="str">
        <f t="shared" si="0"/>
        <v>보통</v>
      </c>
      <c r="F10" s="34">
        <v>80</v>
      </c>
      <c r="J10" s="4" t="s">
        <v>159</v>
      </c>
    </row>
    <row r="11" spans="1:12" x14ac:dyDescent="0.3">
      <c r="A11" s="4" t="s">
        <v>144</v>
      </c>
      <c r="B11" s="4" t="s">
        <v>118</v>
      </c>
      <c r="C11" s="1" t="s">
        <v>117</v>
      </c>
      <c r="D11" s="1" t="s">
        <v>107</v>
      </c>
      <c r="E11" s="1" t="str">
        <f t="shared" si="0"/>
        <v>우수</v>
      </c>
      <c r="F11" s="34">
        <v>90</v>
      </c>
    </row>
    <row r="12" spans="1:12" x14ac:dyDescent="0.3">
      <c r="A12" s="4" t="s">
        <v>144</v>
      </c>
      <c r="B12" s="4" t="s">
        <v>119</v>
      </c>
      <c r="C12" s="1" t="s">
        <v>54</v>
      </c>
      <c r="D12" s="1" t="s">
        <v>108</v>
      </c>
      <c r="E12" s="1" t="str">
        <f t="shared" si="0"/>
        <v>우수</v>
      </c>
      <c r="F12" s="34">
        <v>100</v>
      </c>
      <c r="J12" s="4" t="s">
        <v>160</v>
      </c>
      <c r="K12" s="4" t="s">
        <v>168</v>
      </c>
    </row>
    <row r="13" spans="1:12" x14ac:dyDescent="0.3">
      <c r="A13" s="4" t="s">
        <v>144</v>
      </c>
      <c r="B13" s="4" t="s">
        <v>119</v>
      </c>
      <c r="C13" s="1" t="s">
        <v>55</v>
      </c>
      <c r="D13" s="1" t="s">
        <v>108</v>
      </c>
      <c r="E13" s="1" t="str">
        <f t="shared" si="0"/>
        <v>우수</v>
      </c>
      <c r="F13" s="34">
        <v>10</v>
      </c>
      <c r="J13" s="4" t="s">
        <v>161</v>
      </c>
      <c r="K13" s="4" t="s">
        <v>162</v>
      </c>
    </row>
    <row r="14" spans="1:12" x14ac:dyDescent="0.3">
      <c r="A14" s="4" t="s">
        <v>143</v>
      </c>
      <c r="B14" s="4" t="s">
        <v>120</v>
      </c>
      <c r="C14" s="1" t="s">
        <v>56</v>
      </c>
      <c r="D14" s="1" t="s">
        <v>108</v>
      </c>
      <c r="E14" s="1" t="str">
        <f t="shared" si="0"/>
        <v>우수</v>
      </c>
      <c r="F14" s="34">
        <v>20</v>
      </c>
      <c r="K14" s="4">
        <f>VLOOKUP(J12,C5:F17,4,0)</f>
        <v>40</v>
      </c>
    </row>
    <row r="15" spans="1:12" x14ac:dyDescent="0.3">
      <c r="A15" s="4" t="s">
        <v>139</v>
      </c>
      <c r="B15" s="4" t="s">
        <v>121</v>
      </c>
      <c r="C15" s="1" t="s">
        <v>45</v>
      </c>
      <c r="D15" s="1" t="s">
        <v>108</v>
      </c>
      <c r="E15" s="1" t="str">
        <f t="shared" si="0"/>
        <v>보통</v>
      </c>
      <c r="F15" s="34">
        <v>0</v>
      </c>
    </row>
    <row r="16" spans="1:12" x14ac:dyDescent="0.3">
      <c r="A16" s="4" t="s">
        <v>140</v>
      </c>
      <c r="B16" s="4" t="s">
        <v>122</v>
      </c>
      <c r="C16" s="1" t="s">
        <v>46</v>
      </c>
      <c r="D16" s="1" t="s">
        <v>108</v>
      </c>
      <c r="E16" s="1" t="str">
        <f t="shared" si="0"/>
        <v>미달</v>
      </c>
      <c r="F16" s="34">
        <v>50</v>
      </c>
      <c r="J16" s="16" t="s">
        <v>167</v>
      </c>
      <c r="K16" s="4" t="s">
        <v>169</v>
      </c>
    </row>
    <row r="17" spans="3:12" x14ac:dyDescent="0.3">
      <c r="C17" s="1" t="s">
        <v>34</v>
      </c>
      <c r="D17" s="1"/>
      <c r="E17" s="1"/>
      <c r="F17" s="34">
        <f>AVERAGE(F5:F16)</f>
        <v>50</v>
      </c>
      <c r="J17" s="16" t="s">
        <v>145</v>
      </c>
      <c r="K17" s="4" t="s">
        <v>170</v>
      </c>
      <c r="L17" s="4" t="s">
        <v>171</v>
      </c>
    </row>
    <row r="18" spans="3:12" x14ac:dyDescent="0.3">
      <c r="J18" s="16" t="s">
        <v>164</v>
      </c>
      <c r="K18" s="4" t="s">
        <v>165</v>
      </c>
      <c r="L18" s="4" t="s">
        <v>166</v>
      </c>
    </row>
    <row r="19" spans="3:12" x14ac:dyDescent="0.3">
      <c r="J19" s="16"/>
    </row>
  </sheetData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showGridLines="0" showRowColHeaders="0" showRuler="0" view="pageLayout" zoomScale="80" zoomScaleNormal="100" zoomScalePageLayoutView="80" workbookViewId="0">
      <selection activeCell="H11" sqref="H11"/>
    </sheetView>
  </sheetViews>
  <sheetFormatPr defaultRowHeight="16.5" x14ac:dyDescent="0.3"/>
  <sheetData>
    <row r="1" spans="1:8" ht="38.25" x14ac:dyDescent="0.3">
      <c r="A1" s="37" t="s">
        <v>16</v>
      </c>
      <c r="B1" s="37"/>
      <c r="C1" s="37"/>
      <c r="D1" s="37"/>
      <c r="E1" s="37"/>
      <c r="F1" s="37"/>
      <c r="G1" s="37"/>
      <c r="H1" s="37"/>
    </row>
    <row r="3" spans="1:8" ht="31.5" x14ac:dyDescent="0.3">
      <c r="A3" s="3"/>
      <c r="B3" s="3"/>
      <c r="C3" s="2"/>
      <c r="D3" s="2"/>
      <c r="F3" s="2"/>
      <c r="G3" s="2"/>
      <c r="H3" s="11" t="s">
        <v>9</v>
      </c>
    </row>
    <row r="4" spans="1:8" ht="31.5" x14ac:dyDescent="0.3">
      <c r="A4" s="3"/>
      <c r="B4" s="3"/>
      <c r="C4" s="2"/>
      <c r="D4" s="2"/>
      <c r="F4" s="2"/>
      <c r="G4" s="2"/>
      <c r="H4" s="11" t="s">
        <v>10</v>
      </c>
    </row>
    <row r="5" spans="1:8" ht="31.5" x14ac:dyDescent="0.3">
      <c r="A5" s="3"/>
      <c r="B5" s="3"/>
      <c r="C5" s="2"/>
      <c r="D5" s="2"/>
      <c r="F5" s="2"/>
      <c r="G5" s="2"/>
      <c r="H5" s="11" t="s">
        <v>11</v>
      </c>
    </row>
    <row r="6" spans="1:8" ht="31.5" x14ac:dyDescent="0.3">
      <c r="A6" s="3"/>
      <c r="B6" s="3"/>
      <c r="C6" s="2"/>
      <c r="D6" s="2"/>
      <c r="F6" s="2"/>
      <c r="G6" s="2"/>
      <c r="H6" s="11" t="s">
        <v>12</v>
      </c>
    </row>
    <row r="7" spans="1:8" ht="31.5" x14ac:dyDescent="0.3">
      <c r="A7" s="3"/>
      <c r="B7" s="3"/>
      <c r="C7" s="2"/>
      <c r="D7" s="2"/>
      <c r="F7" s="2"/>
      <c r="G7" s="2"/>
      <c r="H7" s="11" t="s">
        <v>13</v>
      </c>
    </row>
    <row r="8" spans="1:8" ht="31.5" x14ac:dyDescent="0.3">
      <c r="A8" s="3"/>
      <c r="B8" s="3"/>
      <c r="C8" s="2"/>
      <c r="D8" s="2"/>
      <c r="F8" s="2"/>
      <c r="G8" s="2"/>
      <c r="H8" s="11" t="s">
        <v>14</v>
      </c>
    </row>
    <row r="9" spans="1:8" ht="31.5" x14ac:dyDescent="0.3">
      <c r="A9" s="3"/>
      <c r="B9" s="3"/>
      <c r="C9" s="2"/>
      <c r="D9" s="2"/>
      <c r="E9" s="2"/>
      <c r="F9" s="2"/>
      <c r="G9" s="2"/>
      <c r="H9" s="11" t="s">
        <v>17</v>
      </c>
    </row>
  </sheetData>
  <mergeCells count="1">
    <mergeCell ref="A1:H1"/>
  </mergeCells>
  <phoneticPr fontId="1" type="noConversion"/>
  <pageMargins left="0.7" right="0.7" top="0.75" bottom="0.75" header="0.3" footer="0.3"/>
  <pageSetup paperSize="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"/>
  <sheetViews>
    <sheetView view="pageLayout" zoomScaleNormal="100" workbookViewId="0">
      <selection activeCell="K2" sqref="K2"/>
    </sheetView>
  </sheetViews>
  <sheetFormatPr defaultRowHeight="16.5" x14ac:dyDescent="0.3"/>
  <sheetData>
    <row r="1" spans="1:8" ht="38.25" x14ac:dyDescent="0.3">
      <c r="A1" s="37" t="s">
        <v>15</v>
      </c>
      <c r="B1" s="37"/>
      <c r="C1" s="37"/>
      <c r="D1" s="37"/>
      <c r="E1" s="37"/>
      <c r="F1" s="37"/>
      <c r="G1" s="37"/>
      <c r="H1" s="37"/>
    </row>
  </sheetData>
  <mergeCells count="1">
    <mergeCell ref="A1:H1"/>
  </mergeCells>
  <phoneticPr fontId="1" type="noConversion"/>
  <pageMargins left="0.25" right="0.25" top="0.75" bottom="0.75" header="0.3" footer="0.3"/>
  <pageSetup paperSize="9" orientation="landscape" r:id="rId1"/>
  <drawing r:id="rId2"/>
  <picture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"/>
  <sheetViews>
    <sheetView view="pageLayout" zoomScale="120" zoomScaleNormal="100" zoomScalePageLayoutView="120" workbookViewId="0"/>
  </sheetViews>
  <sheetFormatPr defaultRowHeight="16.5" x14ac:dyDescent="0.3"/>
  <cols>
    <col min="1" max="1" width="11.125" customWidth="1"/>
    <col min="2" max="2" width="11.75" customWidth="1"/>
    <col min="3" max="3" width="12.375" customWidth="1"/>
    <col min="4" max="4" width="12.75" customWidth="1"/>
    <col min="5" max="5" width="12.25" customWidth="1"/>
  </cols>
  <sheetData>
    <row r="1" spans="1:13" ht="39" x14ac:dyDescent="0.3">
      <c r="A1" s="14" t="s">
        <v>23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</row>
    <row r="4" spans="1:13" ht="31.5" x14ac:dyDescent="0.3">
      <c r="A4" s="12" t="s">
        <v>18</v>
      </c>
      <c r="B4" s="12" t="s">
        <v>19</v>
      </c>
      <c r="C4" s="12" t="s">
        <v>20</v>
      </c>
      <c r="D4" s="12" t="s">
        <v>21</v>
      </c>
      <c r="E4" s="12" t="s">
        <v>22</v>
      </c>
      <c r="H4" s="15" t="s">
        <v>24</v>
      </c>
    </row>
    <row r="5" spans="1:13" ht="31.5" x14ac:dyDescent="0.3">
      <c r="A5" s="12">
        <v>1</v>
      </c>
      <c r="B5">
        <f>25/100</f>
        <v>0.25</v>
      </c>
      <c r="C5">
        <f>25/100</f>
        <v>0.25</v>
      </c>
      <c r="D5" s="12"/>
      <c r="E5" s="12"/>
      <c r="H5" s="15" t="s">
        <v>25</v>
      </c>
    </row>
    <row r="6" spans="1:13" ht="31.5" x14ac:dyDescent="0.3">
      <c r="A6" s="12">
        <v>2</v>
      </c>
      <c r="B6">
        <f>30/100</f>
        <v>0.3</v>
      </c>
      <c r="C6" s="12"/>
      <c r="D6" s="12"/>
      <c r="E6" s="12"/>
      <c r="H6" s="15" t="s">
        <v>26</v>
      </c>
    </row>
    <row r="7" spans="1:13" ht="31.5" x14ac:dyDescent="0.3">
      <c r="A7" s="12">
        <v>3</v>
      </c>
      <c r="B7">
        <f>42/100</f>
        <v>0.42</v>
      </c>
      <c r="C7" s="12"/>
      <c r="D7" s="12"/>
      <c r="E7" s="12"/>
      <c r="H7" s="15" t="s">
        <v>27</v>
      </c>
    </row>
    <row r="8" spans="1:13" ht="31.5" x14ac:dyDescent="0.3">
      <c r="A8" s="12">
        <v>4</v>
      </c>
      <c r="B8">
        <f t="shared" ref="B8" si="0">25/100</f>
        <v>0.25</v>
      </c>
      <c r="H8" s="15"/>
    </row>
    <row r="9" spans="1:13" ht="31.5" x14ac:dyDescent="0.3">
      <c r="A9" s="12">
        <v>5</v>
      </c>
      <c r="B9">
        <f t="shared" ref="B9" si="1">30/100</f>
        <v>0.3</v>
      </c>
    </row>
    <row r="10" spans="1:13" ht="31.5" x14ac:dyDescent="0.3">
      <c r="A10" s="12">
        <v>6</v>
      </c>
      <c r="B10">
        <f t="shared" ref="B10" si="2">42/100</f>
        <v>0.42</v>
      </c>
    </row>
    <row r="11" spans="1:13" ht="31.5" x14ac:dyDescent="0.3">
      <c r="A11" s="12">
        <v>7</v>
      </c>
      <c r="B11">
        <f t="shared" ref="B11" si="3">25/100</f>
        <v>0.25</v>
      </c>
    </row>
    <row r="12" spans="1:13" ht="31.5" x14ac:dyDescent="0.3">
      <c r="A12" s="12">
        <v>8</v>
      </c>
      <c r="B12">
        <f t="shared" ref="B12" si="4">30/100</f>
        <v>0.3</v>
      </c>
    </row>
    <row r="13" spans="1:13" ht="31.5" x14ac:dyDescent="0.3">
      <c r="A13" s="12">
        <v>9</v>
      </c>
      <c r="B13">
        <f t="shared" ref="B13" si="5">42/100</f>
        <v>0.42</v>
      </c>
    </row>
    <row r="14" spans="1:13" ht="31.5" x14ac:dyDescent="0.3">
      <c r="A14" s="12">
        <v>10</v>
      </c>
      <c r="B14">
        <f t="shared" ref="B14" si="6">25/100</f>
        <v>0.25</v>
      </c>
    </row>
  </sheetData>
  <phoneticPr fontId="1" type="noConversion"/>
  <pageMargins left="0.7" right="0.7" top="0.75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"/>
  <sheetViews>
    <sheetView view="pageLayout" zoomScaleNormal="100" workbookViewId="0">
      <selection activeCell="C9" sqref="C9"/>
    </sheetView>
  </sheetViews>
  <sheetFormatPr defaultRowHeight="16.5" x14ac:dyDescent="0.3"/>
  <cols>
    <col min="1" max="1" width="13" customWidth="1"/>
    <col min="2" max="2" width="20" customWidth="1"/>
    <col min="3" max="3" width="9.125" bestFit="1" customWidth="1"/>
    <col min="4" max="5" width="10.125" bestFit="1" customWidth="1"/>
    <col min="6" max="6" width="11.75" customWidth="1"/>
  </cols>
  <sheetData>
    <row r="1" spans="1:6" ht="39" x14ac:dyDescent="0.3">
      <c r="A1" s="14" t="s">
        <v>47</v>
      </c>
    </row>
    <row r="3" spans="1:6" ht="26.25" x14ac:dyDescent="0.3">
      <c r="A3" s="1" t="s">
        <v>28</v>
      </c>
      <c r="B3" s="1"/>
      <c r="C3" s="1"/>
      <c r="D3" s="1"/>
      <c r="E3" s="1"/>
      <c r="F3" s="1"/>
    </row>
    <row r="4" spans="1:6" ht="26.25" x14ac:dyDescent="0.3">
      <c r="A4" s="1" t="s">
        <v>29</v>
      </c>
      <c r="B4" s="1" t="s">
        <v>30</v>
      </c>
      <c r="C4" s="1" t="s">
        <v>31</v>
      </c>
      <c r="D4" s="1" t="s">
        <v>32</v>
      </c>
      <c r="E4" s="1" t="s">
        <v>33</v>
      </c>
      <c r="F4" s="1" t="s">
        <v>34</v>
      </c>
    </row>
    <row r="5" spans="1:6" ht="26.25" x14ac:dyDescent="0.3">
      <c r="A5" s="1" t="s">
        <v>35</v>
      </c>
      <c r="B5" s="1">
        <v>20180001</v>
      </c>
      <c r="C5" s="17">
        <v>30</v>
      </c>
      <c r="D5" s="17">
        <v>30</v>
      </c>
      <c r="E5" s="17">
        <v>30</v>
      </c>
      <c r="F5" s="17">
        <f>AVERAGE(C5:E5)</f>
        <v>30</v>
      </c>
    </row>
    <row r="6" spans="1:6" ht="26.25" x14ac:dyDescent="0.3">
      <c r="A6" s="1" t="s">
        <v>36</v>
      </c>
      <c r="B6" s="1">
        <v>20180002</v>
      </c>
      <c r="C6" s="17">
        <v>40</v>
      </c>
      <c r="D6" s="17">
        <v>20</v>
      </c>
      <c r="E6" s="17">
        <v>0</v>
      </c>
      <c r="F6" s="17">
        <f t="shared" ref="F6:F17" si="0">AVERAGE(C6:E6)</f>
        <v>20</v>
      </c>
    </row>
    <row r="7" spans="1:6" ht="26.25" x14ac:dyDescent="0.3">
      <c r="A7" s="1" t="s">
        <v>37</v>
      </c>
      <c r="B7" s="1">
        <v>20180003</v>
      </c>
      <c r="C7" s="17">
        <v>50</v>
      </c>
      <c r="D7" s="17">
        <v>50</v>
      </c>
      <c r="E7" s="17">
        <v>50</v>
      </c>
      <c r="F7" s="17">
        <f t="shared" si="0"/>
        <v>50</v>
      </c>
    </row>
    <row r="8" spans="1:6" ht="26.25" x14ac:dyDescent="0.3">
      <c r="A8" s="1" t="s">
        <v>38</v>
      </c>
      <c r="B8" s="1">
        <v>20180004</v>
      </c>
      <c r="C8" s="17">
        <v>20</v>
      </c>
      <c r="D8" s="17">
        <v>90</v>
      </c>
      <c r="E8" s="17">
        <v>100</v>
      </c>
      <c r="F8" s="17">
        <f t="shared" si="0"/>
        <v>70</v>
      </c>
    </row>
    <row r="9" spans="1:6" ht="26.25" x14ac:dyDescent="0.3">
      <c r="A9" s="1" t="s">
        <v>39</v>
      </c>
      <c r="B9" s="1">
        <v>20180005</v>
      </c>
      <c r="C9" s="17">
        <v>50</v>
      </c>
      <c r="D9" s="17">
        <v>100</v>
      </c>
      <c r="E9" s="17">
        <v>100</v>
      </c>
      <c r="F9" s="17">
        <f t="shared" si="0"/>
        <v>83.333333333333329</v>
      </c>
    </row>
    <row r="10" spans="1:6" ht="26.25" x14ac:dyDescent="0.3">
      <c r="A10" s="1" t="s">
        <v>40</v>
      </c>
      <c r="B10" s="1">
        <v>20180006</v>
      </c>
      <c r="C10" s="17">
        <v>70</v>
      </c>
      <c r="D10" s="17">
        <v>20</v>
      </c>
      <c r="E10" s="17">
        <v>100</v>
      </c>
      <c r="F10" s="17">
        <f t="shared" si="0"/>
        <v>63.333333333333336</v>
      </c>
    </row>
    <row r="11" spans="1:6" ht="26.25" x14ac:dyDescent="0.3">
      <c r="A11" s="1" t="s">
        <v>41</v>
      </c>
      <c r="B11" s="1">
        <v>20180007</v>
      </c>
      <c r="C11" s="17">
        <v>20</v>
      </c>
      <c r="D11" s="17">
        <v>509</v>
      </c>
      <c r="E11" s="17">
        <v>100</v>
      </c>
      <c r="F11" s="17">
        <f t="shared" si="0"/>
        <v>209.66666666666666</v>
      </c>
    </row>
    <row r="12" spans="1:6" ht="26.25" x14ac:dyDescent="0.3">
      <c r="A12" s="1" t="s">
        <v>42</v>
      </c>
      <c r="B12" s="1">
        <v>20180008</v>
      </c>
      <c r="C12" s="17">
        <v>90</v>
      </c>
      <c r="D12" s="17">
        <v>70</v>
      </c>
      <c r="E12" s="17">
        <v>50</v>
      </c>
      <c r="F12" s="17">
        <f t="shared" si="0"/>
        <v>70</v>
      </c>
    </row>
    <row r="13" spans="1:6" ht="26.25" x14ac:dyDescent="0.3">
      <c r="A13" s="1" t="s">
        <v>43</v>
      </c>
      <c r="B13" s="1">
        <v>20180009</v>
      </c>
      <c r="C13" s="17">
        <v>68.214285714285793</v>
      </c>
      <c r="D13" s="17">
        <v>80</v>
      </c>
      <c r="E13" s="17">
        <v>91.785714285714207</v>
      </c>
      <c r="F13" s="17">
        <f t="shared" si="0"/>
        <v>80</v>
      </c>
    </row>
    <row r="14" spans="1:6" ht="26.25" x14ac:dyDescent="0.3">
      <c r="A14" s="1" t="s">
        <v>44</v>
      </c>
      <c r="B14" s="1">
        <v>20180010</v>
      </c>
      <c r="C14" s="17">
        <v>73.095238095238102</v>
      </c>
      <c r="D14" s="17">
        <v>20</v>
      </c>
      <c r="E14" s="17">
        <v>100</v>
      </c>
      <c r="F14" s="17">
        <f t="shared" si="0"/>
        <v>64.365079365079367</v>
      </c>
    </row>
    <row r="15" spans="1:6" ht="26.25" x14ac:dyDescent="0.3">
      <c r="A15" s="1" t="s">
        <v>45</v>
      </c>
      <c r="B15" s="1">
        <v>20180011</v>
      </c>
      <c r="C15" s="17">
        <v>77.976190476190496</v>
      </c>
      <c r="D15" s="17">
        <v>0</v>
      </c>
      <c r="E15" s="17">
        <v>80</v>
      </c>
      <c r="F15" s="17">
        <f t="shared" si="0"/>
        <v>52.658730158730158</v>
      </c>
    </row>
    <row r="16" spans="1:6" ht="26.25" x14ac:dyDescent="0.3">
      <c r="A16" s="1" t="s">
        <v>46</v>
      </c>
      <c r="B16" s="1">
        <v>20180012</v>
      </c>
      <c r="C16" s="17">
        <v>82.857142857142904</v>
      </c>
      <c r="D16" s="17">
        <v>90</v>
      </c>
      <c r="E16" s="17">
        <v>97.142857142857096</v>
      </c>
      <c r="F16" s="17">
        <f t="shared" si="0"/>
        <v>90</v>
      </c>
    </row>
    <row r="17" spans="1:6" ht="26.25" x14ac:dyDescent="0.3">
      <c r="A17" s="1" t="s">
        <v>34</v>
      </c>
      <c r="B17" s="1"/>
      <c r="C17" s="17">
        <f>AVERAGE(C5:C16)</f>
        <v>56.011904761904766</v>
      </c>
      <c r="D17" s="17">
        <f t="shared" ref="D17:E17" si="1">AVERAGE(D5:D16)</f>
        <v>89.916666666666671</v>
      </c>
      <c r="E17" s="17">
        <f t="shared" si="1"/>
        <v>74.910714285714278</v>
      </c>
      <c r="F17" s="17">
        <f t="shared" si="0"/>
        <v>73.613095238095241</v>
      </c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"/>
  <sheetViews>
    <sheetView workbookViewId="0">
      <selection activeCell="B5" sqref="B5"/>
    </sheetView>
  </sheetViews>
  <sheetFormatPr defaultRowHeight="16.5" x14ac:dyDescent="0.3"/>
  <cols>
    <col min="1" max="1" width="12" customWidth="1"/>
    <col min="2" max="2" width="9.125" bestFit="1" customWidth="1"/>
    <col min="3" max="5" width="9.25" bestFit="1" customWidth="1"/>
  </cols>
  <sheetData>
    <row r="1" spans="1:7" ht="39" x14ac:dyDescent="0.3">
      <c r="A1" s="14" t="s">
        <v>48</v>
      </c>
    </row>
    <row r="3" spans="1:7" ht="26.25" x14ac:dyDescent="0.3">
      <c r="A3" s="2" t="s">
        <v>28</v>
      </c>
      <c r="B3" s="2"/>
      <c r="C3" s="2"/>
      <c r="D3" s="2"/>
      <c r="E3" s="2"/>
    </row>
    <row r="4" spans="1:7" ht="26.25" x14ac:dyDescent="0.3">
      <c r="A4" s="2" t="s">
        <v>29</v>
      </c>
      <c r="B4" s="2" t="s">
        <v>31</v>
      </c>
      <c r="C4" s="2" t="s">
        <v>32</v>
      </c>
      <c r="D4" s="2" t="s">
        <v>33</v>
      </c>
      <c r="E4" s="2" t="s">
        <v>34</v>
      </c>
      <c r="G4" s="2" t="s">
        <v>49</v>
      </c>
    </row>
    <row r="5" spans="1:7" ht="26.25" x14ac:dyDescent="0.3">
      <c r="A5" s="2" t="s">
        <v>35</v>
      </c>
      <c r="B5" s="18">
        <v>30</v>
      </c>
      <c r="C5" s="18">
        <v>30</v>
      </c>
      <c r="D5" s="18">
        <v>30</v>
      </c>
      <c r="E5" s="18">
        <f>AVERAGE(B5:D5)</f>
        <v>30</v>
      </c>
    </row>
    <row r="6" spans="1:7" ht="26.25" x14ac:dyDescent="0.3">
      <c r="A6" s="2" t="s">
        <v>36</v>
      </c>
      <c r="B6" s="18">
        <v>40</v>
      </c>
      <c r="C6" s="18">
        <v>20</v>
      </c>
      <c r="D6" s="18">
        <v>0</v>
      </c>
      <c r="E6" s="18">
        <f t="shared" ref="E6:E17" si="0">AVERAGE(B6:D6)</f>
        <v>20</v>
      </c>
    </row>
    <row r="7" spans="1:7" ht="26.25" x14ac:dyDescent="0.3">
      <c r="A7" s="2" t="s">
        <v>37</v>
      </c>
      <c r="B7" s="18">
        <v>50</v>
      </c>
      <c r="C7" s="18">
        <v>50</v>
      </c>
      <c r="D7" s="18">
        <v>50</v>
      </c>
      <c r="E7" s="18">
        <f t="shared" si="0"/>
        <v>50</v>
      </c>
    </row>
    <row r="8" spans="1:7" ht="26.25" x14ac:dyDescent="0.3">
      <c r="A8" s="2" t="s">
        <v>38</v>
      </c>
      <c r="B8" s="18">
        <v>20</v>
      </c>
      <c r="C8" s="18">
        <v>90</v>
      </c>
      <c r="D8" s="18">
        <v>100</v>
      </c>
      <c r="E8" s="18">
        <f t="shared" si="0"/>
        <v>70</v>
      </c>
    </row>
    <row r="9" spans="1:7" ht="26.25" x14ac:dyDescent="0.3">
      <c r="A9" s="2" t="s">
        <v>39</v>
      </c>
      <c r="B9" s="18">
        <v>50</v>
      </c>
      <c r="C9" s="18">
        <v>100</v>
      </c>
      <c r="D9" s="18">
        <v>100</v>
      </c>
      <c r="E9" s="18">
        <f t="shared" si="0"/>
        <v>83.333333333333329</v>
      </c>
    </row>
    <row r="10" spans="1:7" ht="26.25" x14ac:dyDescent="0.3">
      <c r="A10" s="2" t="s">
        <v>40</v>
      </c>
      <c r="B10" s="18">
        <v>70</v>
      </c>
      <c r="C10" s="18">
        <v>20</v>
      </c>
      <c r="D10" s="18">
        <v>100</v>
      </c>
      <c r="E10" s="18">
        <f t="shared" si="0"/>
        <v>63.333333333333336</v>
      </c>
    </row>
    <row r="11" spans="1:7" ht="26.25" x14ac:dyDescent="0.3">
      <c r="A11" s="2" t="s">
        <v>41</v>
      </c>
      <c r="B11" s="18">
        <v>20</v>
      </c>
      <c r="C11" s="18">
        <v>509</v>
      </c>
      <c r="D11" s="18">
        <v>100</v>
      </c>
      <c r="E11" s="18">
        <f t="shared" si="0"/>
        <v>209.66666666666666</v>
      </c>
    </row>
    <row r="12" spans="1:7" ht="26.25" x14ac:dyDescent="0.3">
      <c r="A12" s="2" t="s">
        <v>42</v>
      </c>
      <c r="B12" s="18">
        <v>90</v>
      </c>
      <c r="C12" s="18">
        <v>70</v>
      </c>
      <c r="D12" s="18">
        <v>50</v>
      </c>
      <c r="E12" s="18">
        <f t="shared" si="0"/>
        <v>70</v>
      </c>
    </row>
    <row r="13" spans="1:7" ht="26.25" x14ac:dyDescent="0.3">
      <c r="A13" s="2" t="s">
        <v>43</v>
      </c>
      <c r="B13" s="18">
        <v>68.214285714285793</v>
      </c>
      <c r="C13" s="18">
        <v>80</v>
      </c>
      <c r="D13" s="18">
        <v>91.785714285714207</v>
      </c>
      <c r="E13" s="18">
        <f t="shared" si="0"/>
        <v>80</v>
      </c>
    </row>
    <row r="14" spans="1:7" ht="26.25" x14ac:dyDescent="0.3">
      <c r="A14" s="2" t="s">
        <v>44</v>
      </c>
      <c r="B14" s="18">
        <v>73.095238095238102</v>
      </c>
      <c r="C14" s="18">
        <v>20</v>
      </c>
      <c r="D14" s="18">
        <v>100</v>
      </c>
      <c r="E14" s="18">
        <f t="shared" si="0"/>
        <v>64.365079365079367</v>
      </c>
    </row>
    <row r="15" spans="1:7" ht="26.25" x14ac:dyDescent="0.3">
      <c r="A15" s="2" t="s">
        <v>45</v>
      </c>
      <c r="B15" s="18">
        <v>77.976190476190496</v>
      </c>
      <c r="C15" s="18">
        <v>0</v>
      </c>
      <c r="D15" s="18">
        <v>80</v>
      </c>
      <c r="E15" s="18">
        <f t="shared" si="0"/>
        <v>52.658730158730158</v>
      </c>
    </row>
    <row r="16" spans="1:7" ht="26.25" x14ac:dyDescent="0.3">
      <c r="A16" s="2" t="s">
        <v>46</v>
      </c>
      <c r="B16" s="18">
        <v>82.857142857142904</v>
      </c>
      <c r="C16" s="18">
        <v>90</v>
      </c>
      <c r="D16" s="18">
        <v>97.142857142857096</v>
      </c>
      <c r="E16" s="18">
        <f t="shared" si="0"/>
        <v>90</v>
      </c>
    </row>
    <row r="17" spans="1:5" ht="26.25" x14ac:dyDescent="0.3">
      <c r="A17" s="2" t="s">
        <v>34</v>
      </c>
      <c r="B17" s="18">
        <f>AVERAGE(B5:B16)</f>
        <v>56.011904761904766</v>
      </c>
      <c r="C17" s="18">
        <f t="shared" ref="C17:D17" si="1">AVERAGE(C5:C16)</f>
        <v>89.916666666666671</v>
      </c>
      <c r="D17" s="18">
        <f t="shared" si="1"/>
        <v>74.910714285714278</v>
      </c>
      <c r="E17" s="18">
        <f t="shared" si="0"/>
        <v>73.613095238095241</v>
      </c>
    </row>
  </sheetData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7"/>
  <sheetViews>
    <sheetView view="pageLayout" zoomScale="110" zoomScaleNormal="100" zoomScalePageLayoutView="110" workbookViewId="0">
      <selection activeCell="J10" sqref="J10"/>
    </sheetView>
  </sheetViews>
  <sheetFormatPr defaultRowHeight="16.5" x14ac:dyDescent="0.3"/>
  <sheetData>
    <row r="1" spans="1:13" ht="39" x14ac:dyDescent="0.3">
      <c r="A1" s="19" t="s">
        <v>57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1"/>
    </row>
    <row r="2" spans="1:13" x14ac:dyDescent="0.3">
      <c r="A2" s="22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4"/>
    </row>
    <row r="3" spans="1:13" ht="26.25" x14ac:dyDescent="0.3">
      <c r="A3" s="28" t="s">
        <v>58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4"/>
    </row>
    <row r="4" spans="1:13" ht="26.25" x14ac:dyDescent="0.3">
      <c r="A4" s="22"/>
      <c r="B4" s="30" t="s">
        <v>63</v>
      </c>
      <c r="C4" s="23"/>
      <c r="D4" s="23"/>
      <c r="E4" s="23"/>
      <c r="F4" s="23"/>
      <c r="G4" s="23"/>
      <c r="H4" s="23"/>
      <c r="I4" s="23"/>
      <c r="J4" s="23"/>
      <c r="K4" s="23"/>
      <c r="L4" s="23"/>
      <c r="M4" s="24"/>
    </row>
    <row r="5" spans="1:13" ht="26.25" x14ac:dyDescent="0.3">
      <c r="A5" s="22"/>
      <c r="B5" s="23"/>
      <c r="C5" s="31" t="s">
        <v>59</v>
      </c>
      <c r="D5" s="31" t="s">
        <v>60</v>
      </c>
      <c r="E5" s="31" t="s">
        <v>61</v>
      </c>
      <c r="F5" s="31" t="s">
        <v>62</v>
      </c>
      <c r="G5" s="31"/>
      <c r="H5" s="31"/>
      <c r="I5" s="31"/>
      <c r="J5" s="31"/>
      <c r="K5" s="31"/>
      <c r="L5" s="31"/>
      <c r="M5" s="24"/>
    </row>
    <row r="6" spans="1:13" x14ac:dyDescent="0.3">
      <c r="A6" s="22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4"/>
    </row>
    <row r="7" spans="1:13" ht="26.25" x14ac:dyDescent="0.3">
      <c r="A7" s="22"/>
      <c r="B7" s="30" t="s">
        <v>64</v>
      </c>
      <c r="C7" s="23"/>
      <c r="D7" s="23"/>
      <c r="E7" s="23"/>
      <c r="F7" s="23"/>
      <c r="G7" s="23"/>
      <c r="H7" s="23"/>
      <c r="I7" s="23"/>
      <c r="J7" s="23"/>
      <c r="K7" s="23"/>
      <c r="L7" s="23"/>
      <c r="M7" s="24"/>
    </row>
    <row r="8" spans="1:13" ht="26.25" x14ac:dyDescent="0.3">
      <c r="A8" s="22"/>
      <c r="B8" s="23"/>
      <c r="C8" s="31" t="str">
        <f>$C$5</f>
        <v>A1</v>
      </c>
      <c r="D8" s="31" t="str">
        <f t="shared" ref="D8:E8" si="0">$C$5</f>
        <v>A1</v>
      </c>
      <c r="E8" s="31" t="str">
        <f t="shared" si="0"/>
        <v>A1</v>
      </c>
      <c r="F8" s="31" t="s">
        <v>62</v>
      </c>
      <c r="G8" s="31"/>
      <c r="H8" s="31"/>
      <c r="I8" s="31"/>
      <c r="J8" s="31"/>
      <c r="K8" s="31"/>
      <c r="L8" s="31"/>
      <c r="M8" s="24"/>
    </row>
    <row r="9" spans="1:13" x14ac:dyDescent="0.3">
      <c r="A9" s="22"/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4"/>
    </row>
    <row r="10" spans="1:13" ht="26.25" x14ac:dyDescent="0.3">
      <c r="A10" s="22"/>
      <c r="B10" s="30" t="s">
        <v>65</v>
      </c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4"/>
    </row>
    <row r="11" spans="1:13" ht="26.25" x14ac:dyDescent="0.3">
      <c r="A11" s="22"/>
      <c r="B11" s="23"/>
      <c r="C11" s="29" t="s">
        <v>66</v>
      </c>
      <c r="D11" s="29"/>
      <c r="E11" s="29" t="s">
        <v>67</v>
      </c>
      <c r="F11" s="29"/>
      <c r="G11" s="29" t="s">
        <v>68</v>
      </c>
      <c r="H11" s="29"/>
      <c r="I11" s="29"/>
      <c r="J11" s="29"/>
      <c r="K11" s="29"/>
      <c r="L11" s="29"/>
      <c r="M11" s="24"/>
    </row>
    <row r="12" spans="1:13" ht="26.25" x14ac:dyDescent="0.3">
      <c r="A12" s="22"/>
      <c r="B12" s="23"/>
      <c r="C12" s="29" t="str">
        <f>챠트꾸미기!A5</f>
        <v>아이린</v>
      </c>
      <c r="D12" s="29"/>
      <c r="E12" s="29" t="str">
        <f>챠트꾸미기!$A$5</f>
        <v>아이린</v>
      </c>
      <c r="F12" s="29"/>
      <c r="G12" s="29">
        <f>챠트꾸미기!$B5</f>
        <v>30</v>
      </c>
      <c r="H12" s="29">
        <f>챠트꾸미기!$B5</f>
        <v>30</v>
      </c>
      <c r="I12" s="29">
        <f>챠트꾸미기!$B5</f>
        <v>30</v>
      </c>
      <c r="J12" s="29">
        <f>챠트꾸미기!$B5</f>
        <v>30</v>
      </c>
      <c r="K12" s="29">
        <f>챠트꾸미기!$B5</f>
        <v>30</v>
      </c>
      <c r="L12" s="29"/>
      <c r="M12" s="24"/>
    </row>
    <row r="13" spans="1:13" ht="26.25" x14ac:dyDescent="0.3">
      <c r="A13" s="22"/>
      <c r="B13" s="23"/>
      <c r="C13" s="29" t="str">
        <f>챠트꾸미기!A6</f>
        <v>아이유</v>
      </c>
      <c r="D13" s="29"/>
      <c r="E13" s="29" t="str">
        <f>챠트꾸미기!$A$5</f>
        <v>아이린</v>
      </c>
      <c r="F13" s="29"/>
      <c r="G13" s="29">
        <f>챠트꾸미기!$B6</f>
        <v>40</v>
      </c>
      <c r="H13" s="29">
        <f>챠트꾸미기!$B6</f>
        <v>40</v>
      </c>
      <c r="I13" s="29">
        <f>챠트꾸미기!$B6</f>
        <v>40</v>
      </c>
      <c r="J13" s="29">
        <f>챠트꾸미기!$B6</f>
        <v>40</v>
      </c>
      <c r="K13" s="29">
        <f>챠트꾸미기!$B6</f>
        <v>40</v>
      </c>
      <c r="L13" s="29"/>
      <c r="M13" s="24"/>
    </row>
    <row r="14" spans="1:13" ht="26.25" x14ac:dyDescent="0.3">
      <c r="A14" s="22"/>
      <c r="B14" s="23"/>
      <c r="C14" s="29" t="str">
        <f>챠트꾸미기!A7</f>
        <v>강다니엘</v>
      </c>
      <c r="D14" s="29"/>
      <c r="E14" s="29" t="str">
        <f>챠트꾸미기!$A$5</f>
        <v>아이린</v>
      </c>
      <c r="F14" s="29"/>
      <c r="G14" s="29">
        <f>챠트꾸미기!$B7</f>
        <v>50</v>
      </c>
      <c r="H14" s="29">
        <f>챠트꾸미기!$B7</f>
        <v>50</v>
      </c>
      <c r="I14" s="29">
        <f>챠트꾸미기!$B7</f>
        <v>50</v>
      </c>
      <c r="J14" s="29">
        <f>챠트꾸미기!$B7</f>
        <v>50</v>
      </c>
      <c r="K14" s="29">
        <f>챠트꾸미기!$B7</f>
        <v>50</v>
      </c>
      <c r="L14" s="29"/>
      <c r="M14" s="24"/>
    </row>
    <row r="15" spans="1:13" ht="26.25" x14ac:dyDescent="0.3">
      <c r="A15" s="22"/>
      <c r="B15" s="23"/>
      <c r="C15" s="29" t="str">
        <f>챠트꾸미기!A8</f>
        <v>수지</v>
      </c>
      <c r="D15" s="29"/>
      <c r="E15" s="29" t="str">
        <f>챠트꾸미기!$A$5</f>
        <v>아이린</v>
      </c>
      <c r="F15" s="29"/>
      <c r="G15" s="29">
        <f>챠트꾸미기!$B8</f>
        <v>20</v>
      </c>
      <c r="H15" s="29">
        <f>챠트꾸미기!$B8</f>
        <v>20</v>
      </c>
      <c r="I15" s="29">
        <f>챠트꾸미기!$B8</f>
        <v>20</v>
      </c>
      <c r="J15" s="29">
        <f>챠트꾸미기!$B8</f>
        <v>20</v>
      </c>
      <c r="K15" s="29">
        <f>챠트꾸미기!$B8</f>
        <v>20</v>
      </c>
      <c r="L15" s="29"/>
      <c r="M15" s="24"/>
    </row>
    <row r="16" spans="1:13" ht="26.25" x14ac:dyDescent="0.3">
      <c r="A16" s="22"/>
      <c r="B16" s="23"/>
      <c r="C16" s="29" t="str">
        <f>챠트꾸미기!A9</f>
        <v>설현</v>
      </c>
      <c r="D16" s="29"/>
      <c r="E16" s="29" t="str">
        <f>챠트꾸미기!$A$5</f>
        <v>아이린</v>
      </c>
      <c r="F16" s="29"/>
      <c r="G16" s="29">
        <f>챠트꾸미기!$B9</f>
        <v>50</v>
      </c>
      <c r="H16" s="29">
        <f>챠트꾸미기!$B9</f>
        <v>50</v>
      </c>
      <c r="I16" s="29">
        <f>챠트꾸미기!$B9</f>
        <v>50</v>
      </c>
      <c r="J16" s="29">
        <f>챠트꾸미기!$B9</f>
        <v>50</v>
      </c>
      <c r="K16" s="29">
        <f>챠트꾸미기!$B9</f>
        <v>50</v>
      </c>
      <c r="L16" s="29"/>
      <c r="M16" s="24"/>
    </row>
    <row r="17" spans="1:13" ht="26.25" x14ac:dyDescent="0.3">
      <c r="A17" s="22"/>
      <c r="B17" s="23"/>
      <c r="C17" s="29" t="str">
        <f>챠트꾸미기!A10</f>
        <v>현빈</v>
      </c>
      <c r="D17" s="29"/>
      <c r="E17" s="29" t="str">
        <f>챠트꾸미기!$A$5</f>
        <v>아이린</v>
      </c>
      <c r="F17" s="29"/>
      <c r="G17" s="29">
        <f>챠트꾸미기!$B10</f>
        <v>70</v>
      </c>
      <c r="H17" s="29">
        <f>챠트꾸미기!$B10</f>
        <v>70</v>
      </c>
      <c r="I17" s="29">
        <f>챠트꾸미기!$B10</f>
        <v>70</v>
      </c>
      <c r="J17" s="29">
        <f>챠트꾸미기!$B10</f>
        <v>70</v>
      </c>
      <c r="K17" s="29">
        <f>챠트꾸미기!$B10</f>
        <v>70</v>
      </c>
      <c r="L17" s="29"/>
      <c r="M17" s="24"/>
    </row>
    <row r="18" spans="1:13" ht="26.25" x14ac:dyDescent="0.3">
      <c r="A18" s="22"/>
      <c r="B18" s="23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4"/>
    </row>
    <row r="19" spans="1:13" ht="26.25" x14ac:dyDescent="0.3">
      <c r="A19" s="22"/>
      <c r="B19" s="23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4"/>
    </row>
    <row r="20" spans="1:13" x14ac:dyDescent="0.3">
      <c r="A20" s="22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4"/>
    </row>
    <row r="21" spans="1:13" x14ac:dyDescent="0.3">
      <c r="A21" s="22"/>
      <c r="B21" s="23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4"/>
    </row>
    <row r="22" spans="1:13" x14ac:dyDescent="0.3">
      <c r="A22" s="22"/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4"/>
    </row>
    <row r="23" spans="1:13" x14ac:dyDescent="0.3">
      <c r="A23" s="22"/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4"/>
    </row>
    <row r="24" spans="1:13" x14ac:dyDescent="0.3">
      <c r="A24" s="22"/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4"/>
    </row>
    <row r="25" spans="1:13" x14ac:dyDescent="0.3">
      <c r="A25" s="22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4"/>
    </row>
    <row r="26" spans="1:13" x14ac:dyDescent="0.3">
      <c r="A26" s="22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4"/>
    </row>
    <row r="27" spans="1:13" x14ac:dyDescent="0.3">
      <c r="A27" s="25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7"/>
    </row>
  </sheetData>
  <phoneticPr fontId="1" type="noConversion"/>
  <pageMargins left="0.7" right="0.7" top="0.75" bottom="0.75" header="0.3" footer="0.3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"/>
  <sheetViews>
    <sheetView workbookViewId="0">
      <selection activeCell="E18" sqref="E18"/>
    </sheetView>
  </sheetViews>
  <sheetFormatPr defaultRowHeight="26.25" x14ac:dyDescent="0.3"/>
  <cols>
    <col min="1" max="1" width="19.5" style="4" customWidth="1"/>
    <col min="2" max="2" width="9.125" style="4" bestFit="1" customWidth="1"/>
    <col min="3" max="5" width="10.75" style="4" bestFit="1" customWidth="1"/>
    <col min="6" max="6" width="9" style="4"/>
    <col min="7" max="7" width="13.625" style="4" customWidth="1"/>
    <col min="8" max="8" width="21.875" style="4" customWidth="1"/>
    <col min="9" max="9" width="16.5" style="4" customWidth="1"/>
    <col min="10" max="16384" width="9" style="4"/>
  </cols>
  <sheetData>
    <row r="1" spans="1:10" x14ac:dyDescent="0.3">
      <c r="A1" s="32" t="s">
        <v>104</v>
      </c>
    </row>
    <row r="3" spans="1:10" x14ac:dyDescent="0.3">
      <c r="A3" s="1" t="s">
        <v>28</v>
      </c>
      <c r="B3" s="1"/>
      <c r="C3" s="1"/>
      <c r="D3" s="1"/>
      <c r="E3" s="1"/>
      <c r="G3" s="4" t="s">
        <v>69</v>
      </c>
    </row>
    <row r="4" spans="1:10" x14ac:dyDescent="0.3">
      <c r="A4" s="1" t="s">
        <v>29</v>
      </c>
      <c r="B4" s="1" t="s">
        <v>31</v>
      </c>
      <c r="C4" s="1" t="s">
        <v>32</v>
      </c>
      <c r="D4" s="1" t="s">
        <v>33</v>
      </c>
      <c r="E4" s="1" t="s">
        <v>34</v>
      </c>
      <c r="G4" s="4" t="s">
        <v>70</v>
      </c>
      <c r="H4" s="4" t="s">
        <v>71</v>
      </c>
      <c r="I4" s="16">
        <f>AVERAGE(B6:D6)</f>
        <v>30</v>
      </c>
    </row>
    <row r="5" spans="1:10" x14ac:dyDescent="0.3">
      <c r="A5" s="1" t="s">
        <v>35</v>
      </c>
      <c r="B5" s="17">
        <v>30</v>
      </c>
      <c r="C5" s="17">
        <v>30</v>
      </c>
      <c r="D5" s="17">
        <v>30</v>
      </c>
      <c r="E5" s="17">
        <f>AVERAGE(B5:D5)</f>
        <v>30</v>
      </c>
      <c r="H5" s="4" t="s">
        <v>72</v>
      </c>
      <c r="I5" s="4">
        <f>AVERAGEA(B6:D6)</f>
        <v>20</v>
      </c>
      <c r="J5" s="4" t="s">
        <v>82</v>
      </c>
    </row>
    <row r="6" spans="1:10" x14ac:dyDescent="0.3">
      <c r="A6" s="1" t="s">
        <v>36</v>
      </c>
      <c r="B6" s="17">
        <v>40</v>
      </c>
      <c r="C6" s="17">
        <v>20</v>
      </c>
      <c r="D6" s="33" t="s">
        <v>73</v>
      </c>
      <c r="E6" s="17">
        <f t="shared" ref="E6:E17" si="0">AVERAGE(B6:D6)</f>
        <v>30</v>
      </c>
      <c r="H6" s="4" t="s">
        <v>74</v>
      </c>
      <c r="I6" s="4">
        <f>AVEDEV(B5:D16)</f>
        <v>27.160932944606419</v>
      </c>
    </row>
    <row r="7" spans="1:10" x14ac:dyDescent="0.3">
      <c r="A7" s="1" t="s">
        <v>37</v>
      </c>
      <c r="B7" s="17">
        <v>50</v>
      </c>
      <c r="C7" s="17">
        <v>50</v>
      </c>
      <c r="D7" s="17">
        <v>50</v>
      </c>
      <c r="E7" s="17">
        <f t="shared" si="0"/>
        <v>50</v>
      </c>
    </row>
    <row r="8" spans="1:10" x14ac:dyDescent="0.3">
      <c r="A8" s="1" t="s">
        <v>50</v>
      </c>
      <c r="B8" s="17">
        <v>20</v>
      </c>
      <c r="C8" s="17">
        <v>90</v>
      </c>
      <c r="D8" s="17">
        <v>100</v>
      </c>
      <c r="E8" s="17">
        <f t="shared" si="0"/>
        <v>70</v>
      </c>
      <c r="G8" s="4" t="s">
        <v>75</v>
      </c>
      <c r="H8" s="16" t="s">
        <v>76</v>
      </c>
      <c r="I8" s="16">
        <f>SUM(B5:D16)</f>
        <v>2229.0714285714284</v>
      </c>
    </row>
    <row r="9" spans="1:10" x14ac:dyDescent="0.3">
      <c r="A9" s="1" t="s">
        <v>51</v>
      </c>
      <c r="B9" s="17">
        <v>50</v>
      </c>
      <c r="C9" s="17">
        <v>100</v>
      </c>
      <c r="D9" s="17">
        <v>100</v>
      </c>
      <c r="E9" s="17">
        <f t="shared" si="0"/>
        <v>83.333333333333329</v>
      </c>
      <c r="G9" s="4" t="s">
        <v>77</v>
      </c>
      <c r="H9" s="4" t="s">
        <v>78</v>
      </c>
      <c r="I9" s="4">
        <f>COUNT(B5:B17)</f>
        <v>13</v>
      </c>
      <c r="J9" s="4" t="s">
        <v>79</v>
      </c>
    </row>
    <row r="10" spans="1:10" x14ac:dyDescent="0.3">
      <c r="A10" s="1" t="s">
        <v>52</v>
      </c>
      <c r="B10" s="17">
        <v>70</v>
      </c>
      <c r="C10" s="17">
        <v>20</v>
      </c>
      <c r="D10" s="17">
        <v>100</v>
      </c>
      <c r="E10" s="17">
        <f t="shared" si="0"/>
        <v>63.333333333333336</v>
      </c>
      <c r="H10" s="4" t="s">
        <v>80</v>
      </c>
      <c r="J10" s="4" t="s">
        <v>81</v>
      </c>
    </row>
    <row r="11" spans="1:10" x14ac:dyDescent="0.3">
      <c r="A11" s="1" t="s">
        <v>53</v>
      </c>
      <c r="B11" s="17">
        <v>20</v>
      </c>
      <c r="C11" s="17">
        <v>88</v>
      </c>
      <c r="D11" s="17">
        <v>100</v>
      </c>
      <c r="E11" s="17">
        <f t="shared" si="0"/>
        <v>69.333333333333329</v>
      </c>
      <c r="H11" s="4" t="s">
        <v>83</v>
      </c>
      <c r="J11" s="4" t="s">
        <v>84</v>
      </c>
    </row>
    <row r="12" spans="1:10" x14ac:dyDescent="0.3">
      <c r="A12" s="1" t="s">
        <v>54</v>
      </c>
      <c r="B12" s="17">
        <v>90</v>
      </c>
      <c r="C12" s="17">
        <v>70</v>
      </c>
      <c r="D12" s="17">
        <v>50</v>
      </c>
      <c r="E12" s="17">
        <f t="shared" si="0"/>
        <v>70</v>
      </c>
      <c r="G12" s="4" t="s">
        <v>85</v>
      </c>
      <c r="H12" s="4" t="s">
        <v>86</v>
      </c>
      <c r="I12" s="4">
        <f>COUNTIF(B5:D16,"30.0")</f>
        <v>3</v>
      </c>
      <c r="J12" s="4" t="s">
        <v>87</v>
      </c>
    </row>
    <row r="13" spans="1:10" x14ac:dyDescent="0.3">
      <c r="A13" s="1" t="s">
        <v>55</v>
      </c>
      <c r="B13" s="17">
        <v>68.214285714285793</v>
      </c>
      <c r="C13" s="17">
        <v>80</v>
      </c>
      <c r="D13" s="17">
        <v>91.785714285714207</v>
      </c>
      <c r="E13" s="17">
        <f t="shared" si="0"/>
        <v>80</v>
      </c>
    </row>
    <row r="14" spans="1:10" x14ac:dyDescent="0.3">
      <c r="A14" s="1" t="s">
        <v>56</v>
      </c>
      <c r="B14" s="17">
        <v>73.095238095238102</v>
      </c>
      <c r="C14" s="17">
        <v>20</v>
      </c>
      <c r="D14" s="17">
        <v>100</v>
      </c>
      <c r="E14" s="17">
        <f t="shared" si="0"/>
        <v>64.365079365079367</v>
      </c>
      <c r="G14" s="4" t="s">
        <v>88</v>
      </c>
      <c r="H14" s="4" t="s">
        <v>89</v>
      </c>
      <c r="I14" s="4">
        <f>LARGE(B5:D16,2)</f>
        <v>100</v>
      </c>
      <c r="J14" s="4" t="s">
        <v>90</v>
      </c>
    </row>
    <row r="15" spans="1:10" x14ac:dyDescent="0.3">
      <c r="A15" s="1" t="s">
        <v>45</v>
      </c>
      <c r="B15" s="17">
        <v>77.976190476190496</v>
      </c>
      <c r="C15" s="17">
        <v>0</v>
      </c>
      <c r="D15" s="17">
        <v>80</v>
      </c>
      <c r="E15" s="17">
        <f t="shared" si="0"/>
        <v>52.658730158730158</v>
      </c>
      <c r="H15" s="4" t="s">
        <v>91</v>
      </c>
      <c r="I15" s="4">
        <f>SMALL(B5:D16,2)</f>
        <v>20</v>
      </c>
      <c r="J15" s="4" t="s">
        <v>92</v>
      </c>
    </row>
    <row r="16" spans="1:10" x14ac:dyDescent="0.3">
      <c r="A16" s="1" t="s">
        <v>46</v>
      </c>
      <c r="B16" s="17">
        <v>82.857142857142904</v>
      </c>
      <c r="C16" s="17">
        <v>90</v>
      </c>
      <c r="D16" s="17">
        <v>97.142857142857096</v>
      </c>
      <c r="E16" s="17">
        <f t="shared" si="0"/>
        <v>90</v>
      </c>
      <c r="H16" s="4" t="s">
        <v>93</v>
      </c>
      <c r="I16" s="16">
        <f>MAX(B5:E17)</f>
        <v>100</v>
      </c>
      <c r="J16" s="4" t="s">
        <v>94</v>
      </c>
    </row>
    <row r="17" spans="1:10" x14ac:dyDescent="0.3">
      <c r="A17" s="1" t="s">
        <v>34</v>
      </c>
      <c r="B17" s="17">
        <f>AVERAGE(B5:B16)</f>
        <v>56.011904761904766</v>
      </c>
      <c r="C17" s="17">
        <f t="shared" ref="C17:D17" si="1">AVERAGE(C5:C16)</f>
        <v>54.833333333333336</v>
      </c>
      <c r="D17" s="17">
        <f t="shared" si="1"/>
        <v>81.720779220779207</v>
      </c>
      <c r="E17" s="17">
        <f t="shared" si="0"/>
        <v>64.188672438672441</v>
      </c>
      <c r="H17" s="4" t="s">
        <v>95</v>
      </c>
      <c r="I17" s="16">
        <f>MIN(B6:E18)</f>
        <v>0</v>
      </c>
      <c r="J17" s="4" t="s">
        <v>96</v>
      </c>
    </row>
    <row r="18" spans="1:10" x14ac:dyDescent="0.3">
      <c r="H18" s="4" t="s">
        <v>97</v>
      </c>
      <c r="I18" s="16">
        <f>MEDIAN(B5:E17)</f>
        <v>69.333333333333329</v>
      </c>
      <c r="J18" s="4" t="s">
        <v>98</v>
      </c>
    </row>
    <row r="19" spans="1:10" x14ac:dyDescent="0.3">
      <c r="H19" s="4" t="s">
        <v>99</v>
      </c>
      <c r="I19" s="16">
        <f>MODE(B6:E18)</f>
        <v>50</v>
      </c>
      <c r="J19" s="4" t="s">
        <v>100</v>
      </c>
    </row>
    <row r="20" spans="1:10" x14ac:dyDescent="0.3">
      <c r="G20" s="4" t="s">
        <v>101</v>
      </c>
      <c r="H20" s="4" t="s">
        <v>102</v>
      </c>
      <c r="I20" s="4">
        <f>RANK(B10,B5:B17)</f>
        <v>5</v>
      </c>
      <c r="J20" s="4" t="s">
        <v>103</v>
      </c>
    </row>
  </sheetData>
  <phoneticPr fontId="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workbookViewId="0">
      <selection activeCell="M17" sqref="M17"/>
    </sheetView>
  </sheetViews>
  <sheetFormatPr defaultRowHeight="26.25" x14ac:dyDescent="0.3"/>
  <cols>
    <col min="1" max="1" width="19.5" style="4" customWidth="1"/>
    <col min="2" max="2" width="9.5" style="4" customWidth="1"/>
    <col min="3" max="3" width="9.125" style="4" bestFit="1" customWidth="1"/>
    <col min="4" max="6" width="10.75" style="4" bestFit="1" customWidth="1"/>
    <col min="7" max="7" width="9" style="4"/>
    <col min="8" max="8" width="1.5" style="4" customWidth="1"/>
    <col min="9" max="9" width="0.875" style="4" customWidth="1"/>
    <col min="10" max="10" width="4.75" style="4" customWidth="1"/>
    <col min="11" max="11" width="5.5" style="4" customWidth="1"/>
    <col min="12" max="12" width="12.625" style="4" customWidth="1"/>
    <col min="13" max="13" width="10.75" style="4" customWidth="1"/>
    <col min="14" max="14" width="9" style="4"/>
    <col min="15" max="15" width="10.125" style="4" bestFit="1" customWidth="1"/>
    <col min="16" max="16384" width="9" style="4"/>
  </cols>
  <sheetData>
    <row r="1" spans="1:13" x14ac:dyDescent="0.3">
      <c r="A1" s="32" t="s">
        <v>105</v>
      </c>
      <c r="B1" s="32"/>
    </row>
    <row r="3" spans="1:13" x14ac:dyDescent="0.3">
      <c r="A3" s="1" t="s">
        <v>28</v>
      </c>
      <c r="B3" s="1"/>
      <c r="C3" s="1"/>
      <c r="D3" s="1"/>
      <c r="E3" s="1"/>
      <c r="F3" s="1"/>
    </row>
    <row r="4" spans="1:13" x14ac:dyDescent="0.3">
      <c r="A4" s="1" t="s">
        <v>29</v>
      </c>
      <c r="B4" s="1" t="s">
        <v>106</v>
      </c>
      <c r="C4" s="1" t="s">
        <v>31</v>
      </c>
      <c r="D4" s="1" t="s">
        <v>32</v>
      </c>
      <c r="E4" s="1" t="s">
        <v>33</v>
      </c>
      <c r="F4" s="1" t="s">
        <v>34</v>
      </c>
      <c r="J4" s="16" t="s">
        <v>111</v>
      </c>
    </row>
    <row r="5" spans="1:13" x14ac:dyDescent="0.3">
      <c r="A5" s="1" t="s">
        <v>35</v>
      </c>
      <c r="B5" s="1" t="s">
        <v>107</v>
      </c>
      <c r="C5" s="17">
        <v>38.799999999999997</v>
      </c>
      <c r="D5" s="17">
        <v>30</v>
      </c>
      <c r="E5" s="17">
        <v>30</v>
      </c>
      <c r="F5" s="17">
        <f>AVERAGE(C5:E5)</f>
        <v>32.93333333333333</v>
      </c>
      <c r="J5" s="4" t="s">
        <v>110</v>
      </c>
      <c r="K5" s="4" t="str">
        <f>IF(B5="남자","O","X")</f>
        <v>X</v>
      </c>
      <c r="L5" s="4" t="s">
        <v>109</v>
      </c>
      <c r="M5" s="4" t="str">
        <f>IF(AND(C5&gt;30,D5&gt;30,E5&gt;30),"합격","불합격")</f>
        <v>불합격</v>
      </c>
    </row>
    <row r="6" spans="1:13" x14ac:dyDescent="0.3">
      <c r="A6" s="1" t="s">
        <v>36</v>
      </c>
      <c r="B6" s="1" t="s">
        <v>107</v>
      </c>
      <c r="C6" s="17">
        <v>40</v>
      </c>
      <c r="D6" s="17">
        <v>20</v>
      </c>
      <c r="E6" s="33" t="s">
        <v>73</v>
      </c>
      <c r="F6" s="17">
        <f t="shared" ref="F6:F17" si="0">AVERAGE(C6:E6)</f>
        <v>30</v>
      </c>
      <c r="K6" s="4" t="str">
        <f t="shared" ref="K6:K17" si="1">IF(B6="남자","O","X")</f>
        <v>X</v>
      </c>
      <c r="L6" s="4" t="s">
        <v>112</v>
      </c>
      <c r="M6" s="4" t="str">
        <f t="shared" ref="M6:M17" si="2">IF(AND(C6&gt;30,D6&gt;30,E6&gt;30),"합격","불합격")</f>
        <v>불합격</v>
      </c>
    </row>
    <row r="7" spans="1:13" x14ac:dyDescent="0.3">
      <c r="A7" s="1" t="s">
        <v>37</v>
      </c>
      <c r="B7" s="1" t="s">
        <v>108</v>
      </c>
      <c r="C7" s="17">
        <v>50</v>
      </c>
      <c r="D7" s="17">
        <v>50</v>
      </c>
      <c r="E7" s="17">
        <v>50</v>
      </c>
      <c r="F7" s="17">
        <f t="shared" si="0"/>
        <v>50</v>
      </c>
      <c r="K7" s="4" t="str">
        <f t="shared" si="1"/>
        <v>O</v>
      </c>
      <c r="M7" s="4" t="str">
        <f t="shared" si="2"/>
        <v>합격</v>
      </c>
    </row>
    <row r="8" spans="1:13" x14ac:dyDescent="0.3">
      <c r="A8" s="1" t="s">
        <v>50</v>
      </c>
      <c r="B8" s="1" t="s">
        <v>107</v>
      </c>
      <c r="C8" s="17">
        <v>20</v>
      </c>
      <c r="D8" s="17">
        <v>90</v>
      </c>
      <c r="E8" s="17">
        <v>100</v>
      </c>
      <c r="F8" s="17">
        <f t="shared" si="0"/>
        <v>70</v>
      </c>
      <c r="J8" s="16"/>
      <c r="K8" s="4" t="str">
        <f t="shared" si="1"/>
        <v>X</v>
      </c>
      <c r="M8" s="4" t="str">
        <f t="shared" si="2"/>
        <v>불합격</v>
      </c>
    </row>
    <row r="9" spans="1:13" x14ac:dyDescent="0.3">
      <c r="A9" s="1" t="s">
        <v>51</v>
      </c>
      <c r="B9" s="1" t="s">
        <v>108</v>
      </c>
      <c r="C9" s="17">
        <v>50</v>
      </c>
      <c r="D9" s="17">
        <v>100</v>
      </c>
      <c r="E9" s="17">
        <v>100</v>
      </c>
      <c r="F9" s="17">
        <f t="shared" si="0"/>
        <v>83.333333333333329</v>
      </c>
      <c r="K9" s="4" t="str">
        <f t="shared" si="1"/>
        <v>O</v>
      </c>
      <c r="M9" s="4" t="str">
        <f t="shared" si="2"/>
        <v>합격</v>
      </c>
    </row>
    <row r="10" spans="1:13" x14ac:dyDescent="0.3">
      <c r="A10" s="1" t="s">
        <v>52</v>
      </c>
      <c r="B10" s="1" t="s">
        <v>108</v>
      </c>
      <c r="C10" s="17">
        <v>70</v>
      </c>
      <c r="D10" s="17">
        <v>20</v>
      </c>
      <c r="E10" s="17">
        <v>100</v>
      </c>
      <c r="F10" s="17">
        <f t="shared" si="0"/>
        <v>63.333333333333336</v>
      </c>
      <c r="K10" s="4" t="str">
        <f t="shared" si="1"/>
        <v>O</v>
      </c>
      <c r="M10" s="4" t="str">
        <f t="shared" si="2"/>
        <v>불합격</v>
      </c>
    </row>
    <row r="11" spans="1:13" x14ac:dyDescent="0.3">
      <c r="A11" s="1" t="s">
        <v>53</v>
      </c>
      <c r="B11" s="1" t="s">
        <v>107</v>
      </c>
      <c r="C11" s="17">
        <v>20</v>
      </c>
      <c r="D11" s="17">
        <v>88</v>
      </c>
      <c r="E11" s="17">
        <v>100</v>
      </c>
      <c r="F11" s="17">
        <f t="shared" si="0"/>
        <v>69.333333333333329</v>
      </c>
      <c r="K11" s="4" t="str">
        <f t="shared" si="1"/>
        <v>X</v>
      </c>
      <c r="M11" s="4" t="str">
        <f t="shared" si="2"/>
        <v>불합격</v>
      </c>
    </row>
    <row r="12" spans="1:13" x14ac:dyDescent="0.3">
      <c r="A12" s="1" t="s">
        <v>54</v>
      </c>
      <c r="B12" s="1" t="s">
        <v>108</v>
      </c>
      <c r="C12" s="17">
        <v>90</v>
      </c>
      <c r="D12" s="17">
        <v>70</v>
      </c>
      <c r="E12" s="17">
        <v>50</v>
      </c>
      <c r="F12" s="17">
        <f t="shared" si="0"/>
        <v>70</v>
      </c>
      <c r="K12" s="4" t="str">
        <f t="shared" si="1"/>
        <v>O</v>
      </c>
      <c r="M12" s="4" t="str">
        <f t="shared" si="2"/>
        <v>합격</v>
      </c>
    </row>
    <row r="13" spans="1:13" x14ac:dyDescent="0.3">
      <c r="A13" s="1" t="s">
        <v>55</v>
      </c>
      <c r="B13" s="1" t="s">
        <v>108</v>
      </c>
      <c r="C13" s="17">
        <v>68.214285714285793</v>
      </c>
      <c r="D13" s="17">
        <v>80</v>
      </c>
      <c r="E13" s="17">
        <v>91.785714285714207</v>
      </c>
      <c r="F13" s="17">
        <f t="shared" si="0"/>
        <v>80</v>
      </c>
      <c r="K13" s="4" t="str">
        <f t="shared" si="1"/>
        <v>O</v>
      </c>
      <c r="M13" s="4" t="str">
        <f t="shared" si="2"/>
        <v>합격</v>
      </c>
    </row>
    <row r="14" spans="1:13" x14ac:dyDescent="0.3">
      <c r="A14" s="1" t="s">
        <v>56</v>
      </c>
      <c r="B14" s="1" t="s">
        <v>108</v>
      </c>
      <c r="C14" s="17">
        <v>73.095238095238102</v>
      </c>
      <c r="D14" s="17">
        <v>20</v>
      </c>
      <c r="E14" s="17">
        <v>100</v>
      </c>
      <c r="F14" s="17">
        <f t="shared" si="0"/>
        <v>64.365079365079367</v>
      </c>
      <c r="K14" s="4" t="str">
        <f t="shared" si="1"/>
        <v>O</v>
      </c>
      <c r="M14" s="4" t="str">
        <f t="shared" si="2"/>
        <v>불합격</v>
      </c>
    </row>
    <row r="15" spans="1:13" x14ac:dyDescent="0.3">
      <c r="A15" s="1" t="s">
        <v>45</v>
      </c>
      <c r="B15" s="1" t="s">
        <v>108</v>
      </c>
      <c r="C15" s="17">
        <v>77.976190476190496</v>
      </c>
      <c r="D15" s="17">
        <v>0</v>
      </c>
      <c r="E15" s="17">
        <v>80</v>
      </c>
      <c r="F15" s="17">
        <f t="shared" si="0"/>
        <v>52.658730158730158</v>
      </c>
      <c r="K15" s="4" t="str">
        <f t="shared" si="1"/>
        <v>O</v>
      </c>
      <c r="M15" s="4" t="str">
        <f t="shared" si="2"/>
        <v>불합격</v>
      </c>
    </row>
    <row r="16" spans="1:13" x14ac:dyDescent="0.3">
      <c r="A16" s="1" t="s">
        <v>46</v>
      </c>
      <c r="B16" s="1" t="s">
        <v>108</v>
      </c>
      <c r="C16" s="17">
        <v>82.857142857142904</v>
      </c>
      <c r="D16" s="17">
        <v>90</v>
      </c>
      <c r="E16" s="17">
        <v>97.142857142857096</v>
      </c>
      <c r="F16" s="17">
        <f t="shared" si="0"/>
        <v>90</v>
      </c>
      <c r="J16" s="16"/>
      <c r="K16" s="4" t="str">
        <f t="shared" si="1"/>
        <v>O</v>
      </c>
      <c r="M16" s="4" t="str">
        <f t="shared" si="2"/>
        <v>합격</v>
      </c>
    </row>
    <row r="17" spans="1:13" x14ac:dyDescent="0.3">
      <c r="A17" s="1" t="s">
        <v>34</v>
      </c>
      <c r="B17" s="1"/>
      <c r="C17" s="17">
        <f>AVERAGE(C5:C16)</f>
        <v>56.745238095238108</v>
      </c>
      <c r="D17" s="17">
        <f t="shared" ref="D17:E17" si="3">AVERAGE(D5:D16)</f>
        <v>54.833333333333336</v>
      </c>
      <c r="E17" s="17">
        <f t="shared" si="3"/>
        <v>81.720779220779207</v>
      </c>
      <c r="F17" s="17">
        <f t="shared" si="0"/>
        <v>64.433116883116881</v>
      </c>
      <c r="J17" s="16"/>
      <c r="K17" s="4" t="str">
        <f t="shared" si="1"/>
        <v>X</v>
      </c>
      <c r="M17" s="4" t="str">
        <f t="shared" si="2"/>
        <v>합격</v>
      </c>
    </row>
    <row r="18" spans="1:13" x14ac:dyDescent="0.3">
      <c r="J18" s="16"/>
    </row>
    <row r="19" spans="1:13" x14ac:dyDescent="0.3">
      <c r="J19" s="16"/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12</vt:i4>
      </vt:variant>
    </vt:vector>
  </HeadingPairs>
  <TitlesOfParts>
    <vt:vector size="12" baseType="lpstr">
      <vt:lpstr>엑셀편집</vt:lpstr>
      <vt:lpstr>그림편집</vt:lpstr>
      <vt:lpstr>스마트아트</vt:lpstr>
      <vt:lpstr>핸들채우기</vt:lpstr>
      <vt:lpstr>표 꾸미기</vt:lpstr>
      <vt:lpstr>챠트꾸미기</vt:lpstr>
      <vt:lpstr>함수란</vt:lpstr>
      <vt:lpstr>기본함수</vt:lpstr>
      <vt:lpstr>논리함수</vt:lpstr>
      <vt:lpstr>텍스트함수</vt:lpstr>
      <vt:lpstr>집계함수</vt:lpstr>
      <vt:lpstr>매치함수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사용자</dc:creator>
  <cp:lastModifiedBy>장혁</cp:lastModifiedBy>
  <cp:lastPrinted>2018-10-25T11:31:54Z</cp:lastPrinted>
  <dcterms:created xsi:type="dcterms:W3CDTF">2018-10-25T10:26:52Z</dcterms:created>
  <dcterms:modified xsi:type="dcterms:W3CDTF">2018-10-26T06:43:25Z</dcterms:modified>
</cp:coreProperties>
</file>